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60" yWindow="65461" windowWidth="15390" windowHeight="9525" tabRatio="783" activeTab="0"/>
  </bookViews>
  <sheets>
    <sheet name="Maint of Traffic Bkdn " sheetId="1" r:id="rId1"/>
    <sheet name="MOB Bkdn" sheetId="2" r:id="rId2"/>
    <sheet name="Unit Cost Bkdn" sheetId="3" r:id="rId3"/>
    <sheet name="Unit Cost  Bkdn (milling)" sheetId="4" r:id="rId4"/>
    <sheet name="Detour Bridges" sheetId="5" r:id="rId5"/>
    <sheet name="Mult. Subs." sheetId="6" r:id="rId6"/>
    <sheet name="Mult. Unit Cost Bkdn" sheetId="7" r:id="rId7"/>
    <sheet name="Mult. Unit Cost Bkdn (pipe)" sheetId="8" r:id="rId8"/>
    <sheet name="Qnty Bkdn (no unit cost change)" sheetId="9" r:id="rId9"/>
    <sheet name="Qnty Bkdn &amp; Unit Bkdn" sheetId="10" r:id="rId10"/>
    <sheet name="Qnty Bkdn &amp; Unit Bkdn (2)" sheetId="11" r:id="rId11"/>
    <sheet name="Qnty Bkdn &amp; Unit Bkdn (3)" sheetId="12" r:id="rId12"/>
    <sheet name="Bkdn of Lump Sum Item" sheetId="13" r:id="rId13"/>
    <sheet name="Unit Cost ZERO pd to sub" sheetId="14" r:id="rId14"/>
    <sheet name="Sheet3" sheetId="15" r:id="rId15"/>
  </sheets>
  <definedNames>
    <definedName name="_xlnm.Print_Area" localSheetId="12">'Bkdn of Lump Sum Item'!$D$1:$M$52</definedName>
    <definedName name="_xlnm.Print_Area" localSheetId="4">'Detour Bridges'!$A$1:$H$46</definedName>
    <definedName name="_xlnm.Print_Area" localSheetId="0">'Maint of Traffic Bkdn '!$D$1:$L$49</definedName>
    <definedName name="_xlnm.Print_Area" localSheetId="1">'MOB Bkdn'!$D$1:$M$50</definedName>
    <definedName name="_xlnm.Print_Area" localSheetId="5">'Mult. Subs.'!$A$1:$J$51</definedName>
    <definedName name="_xlnm.Print_Area" localSheetId="6">'Mult. Unit Cost Bkdn'!$D$1:$T$42</definedName>
    <definedName name="_xlnm.Print_Area" localSheetId="7">'Mult. Unit Cost Bkdn (pipe)'!$D$1:$S$42</definedName>
    <definedName name="_xlnm.Print_Area" localSheetId="9">'Qnty Bkdn &amp; Unit Bkdn'!$D$1:$N$62</definedName>
    <definedName name="_xlnm.Print_Area" localSheetId="10">'Qnty Bkdn &amp; Unit Bkdn (2)'!$D$1:$N$57</definedName>
    <definedName name="_xlnm.Print_Area" localSheetId="11">'Qnty Bkdn &amp; Unit Bkdn (3)'!$D$1:$N$60</definedName>
    <definedName name="_xlnm.Print_Area" localSheetId="8">'Qnty Bkdn (no unit cost change)'!$D$1:$N$64</definedName>
    <definedName name="_xlnm.Print_Area" localSheetId="3">'Unit Cost  Bkdn (milling)'!$D$1:$M$50</definedName>
    <definedName name="_xlnm.Print_Area" localSheetId="2">'Unit Cost Bkdn'!$D$1:$M$49</definedName>
    <definedName name="_xlnm.Print_Area" localSheetId="13">'Unit Cost ZERO pd to sub'!$D$1:$M$50</definedName>
  </definedNames>
  <calcPr fullCalcOnLoad="1"/>
</workbook>
</file>

<file path=xl/comments1.xml><?xml version="1.0" encoding="utf-8"?>
<comments xmlns="http://schemas.openxmlformats.org/spreadsheetml/2006/main">
  <authors>
    <author>Mark A. Turner</author>
    <author>Information Systems</author>
    <author>Mark A. Turner, P. E.</author>
  </authors>
  <commentList>
    <comment ref="C22" authorId="0">
      <text>
        <r>
          <rPr>
            <b/>
            <sz val="8"/>
            <rFont val="Tahoma"/>
            <family val="0"/>
          </rPr>
          <t>Mark A. Turner:</t>
        </r>
        <r>
          <rPr>
            <sz val="8"/>
            <rFont val="Tahoma"/>
            <family val="0"/>
          </rPr>
          <t xml:space="preserve">
Verbiage is needed describing what the subcontractor and the prime are responsible for doing.</t>
        </r>
      </text>
    </comment>
    <comment ref="D47" authorId="1">
      <text>
        <r>
          <rPr>
            <b/>
            <sz val="8"/>
            <rFont val="Tahoma"/>
            <family val="0"/>
          </rPr>
          <t>Mark A. Turner:</t>
        </r>
        <r>
          <rPr>
            <sz val="8"/>
            <rFont val="Tahoma"/>
            <family val="0"/>
          </rPr>
          <t xml:space="preserve">
Signed by Officer of Company allowed to sign contracts.</t>
        </r>
      </text>
    </comment>
    <comment ref="C9" authorId="0">
      <text>
        <r>
          <rPr>
            <b/>
            <sz val="10"/>
            <rFont val="Tahoma"/>
            <family val="0"/>
          </rPr>
          <t>Mark A. Turner:</t>
        </r>
        <r>
          <rPr>
            <sz val="10"/>
            <rFont val="Tahoma"/>
            <family val="0"/>
          </rPr>
          <t xml:space="preserve">
Place a breakdown sililar to this on a company letterhead and have it signed by an officer of the company approved to sign contract agreements.  Attach to the CAD-720.</t>
        </r>
      </text>
    </comment>
    <comment ref="C26" authorId="2">
      <text>
        <r>
          <rPr>
            <b/>
            <sz val="8"/>
            <rFont val="Tahoma"/>
            <family val="0"/>
          </rPr>
          <t>Mark A. Turner, P. E.:</t>
        </r>
        <r>
          <rPr>
            <sz val="8"/>
            <rFont val="Tahoma"/>
            <family val="0"/>
          </rPr>
          <t xml:space="preserve">
Insert this information if sub was used for DBE credit. A copy of this can be used as a breakdown for the OCR-481.</t>
        </r>
      </text>
    </comment>
  </commentList>
</comments>
</file>

<file path=xl/comments10.xml><?xml version="1.0" encoding="utf-8"?>
<comments xmlns="http://schemas.openxmlformats.org/spreadsheetml/2006/main">
  <authors>
    <author>Mark A. Turner</author>
  </authors>
  <commentList>
    <comment ref="L22" authorId="0">
      <text>
        <r>
          <rPr>
            <b/>
            <sz val="8"/>
            <rFont val="Tahoma"/>
            <family val="0"/>
          </rPr>
          <t>Mark A. Turner:</t>
        </r>
        <r>
          <rPr>
            <sz val="8"/>
            <rFont val="Tahoma"/>
            <family val="0"/>
          </rPr>
          <t xml:space="preserve">
This amount will be placed under Prime Cont. Unit Price coulumn on the CAD-720 as the unit price.
</t>
        </r>
      </text>
    </comment>
    <comment ref="D19" authorId="0">
      <text>
        <r>
          <rPr>
            <b/>
            <sz val="8"/>
            <rFont val="Tahoma"/>
            <family val="0"/>
          </rPr>
          <t>Mark A. Turner:</t>
        </r>
        <r>
          <rPr>
            <sz val="8"/>
            <rFont val="Tahoma"/>
            <family val="0"/>
          </rPr>
          <t xml:space="preserve">
This quantity will be placed in the quantity column of the CAD-720.</t>
        </r>
      </text>
    </comment>
  </commentList>
</comments>
</file>

<file path=xl/comments12.xml><?xml version="1.0" encoding="utf-8"?>
<comments xmlns="http://schemas.openxmlformats.org/spreadsheetml/2006/main">
  <authors>
    <author>Mark A. Turner</author>
  </authors>
  <commentList>
    <comment ref="L20" authorId="0">
      <text>
        <r>
          <rPr>
            <b/>
            <sz val="8"/>
            <rFont val="Tahoma"/>
            <family val="0"/>
          </rPr>
          <t>Mark A. Turner: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Mark A. Turner</author>
  </authors>
  <commentList>
    <comment ref="M25" authorId="0">
      <text>
        <r>
          <rPr>
            <b/>
            <sz val="8"/>
            <rFont val="Tahoma"/>
            <family val="0"/>
          </rPr>
          <t>Mark A. Turner:</t>
        </r>
        <r>
          <rPr>
            <sz val="8"/>
            <rFont val="Tahoma"/>
            <family val="0"/>
          </rPr>
          <t xml:space="preserve">
On CAD-720, show 72,233 sy @ $0.00 unit cost and $0.00 amount.  1/7/2003
</t>
        </r>
      </text>
    </comment>
  </commentList>
</comments>
</file>

<file path=xl/comments2.xml><?xml version="1.0" encoding="utf-8"?>
<comments xmlns="http://schemas.openxmlformats.org/spreadsheetml/2006/main">
  <authors>
    <author>Mark A. Turner</author>
  </authors>
  <commentList>
    <comment ref="D4" authorId="0">
      <text>
        <r>
          <rPr>
            <b/>
            <sz val="10"/>
            <rFont val="Tahoma"/>
            <family val="0"/>
          </rPr>
          <t>Mark A. Turner:</t>
        </r>
        <r>
          <rPr>
            <sz val="10"/>
            <rFont val="Tahoma"/>
            <family val="0"/>
          </rPr>
          <t xml:space="preserve">
Place a breakdown similar to this on a company letterhead and have it signed by an officer of the company approved to sign contract agreements.  Attach to the CAD-720.</t>
        </r>
      </text>
    </comment>
  </commentList>
</comments>
</file>

<file path=xl/sharedStrings.xml><?xml version="1.0" encoding="utf-8"?>
<sst xmlns="http://schemas.openxmlformats.org/spreadsheetml/2006/main" count="581" uniqueCount="242">
  <si>
    <t>A B C CONTRACTING, INC.</t>
  </si>
  <si>
    <t>1850 JEFFERSON STREET</t>
  </si>
  <si>
    <t>JACKSON, MS  39201</t>
  </si>
  <si>
    <t>UNIT COST BREAKDOWN</t>
  </si>
  <si>
    <t>IM-0050-02(555)/102222</t>
  </si>
  <si>
    <t>JOHNSON COUNTY, MISSISSIPPI</t>
  </si>
  <si>
    <t>(110)</t>
  </si>
  <si>
    <t>LF</t>
  </si>
  <si>
    <t>UNIT</t>
  </si>
  <si>
    <t>TOTAL</t>
  </si>
  <si>
    <t>COST</t>
  </si>
  <si>
    <t>DESCRIPTION</t>
  </si>
  <si>
    <t>APRROX</t>
  </si>
  <si>
    <t>QUANT.</t>
  </si>
  <si>
    <t xml:space="preserve">PAY </t>
  </si>
  <si>
    <t>ITEM NO.</t>
  </si>
  <si>
    <t>NO.</t>
  </si>
  <si>
    <t>REF.</t>
  </si>
  <si>
    <t>ABC Contracting Co., Inc.</t>
  </si>
  <si>
    <t xml:space="preserve">     Material</t>
  </si>
  <si>
    <t xml:space="preserve">     Labor</t>
  </si>
  <si>
    <t xml:space="preserve">     Tax and Bond</t>
  </si>
  <si>
    <t xml:space="preserve">     Overhead and Profit</t>
  </si>
  <si>
    <t>XYZ Contracting Company</t>
  </si>
  <si>
    <t>Jane Doe</t>
  </si>
  <si>
    <t xml:space="preserve">  ( Will provide material and labor</t>
  </si>
  <si>
    <t>406-A</t>
  </si>
  <si>
    <t>SY</t>
  </si>
  <si>
    <t>COLD MILLING</t>
  </si>
  <si>
    <t>PROPOSAL AMOUNTS</t>
  </si>
  <si>
    <t xml:space="preserve">   (Cold Mill Only)</t>
  </si>
  <si>
    <t>Labor</t>
  </si>
  <si>
    <t>Equipment</t>
  </si>
  <si>
    <t xml:space="preserve">     Equipment</t>
  </si>
  <si>
    <t xml:space="preserve">     Haul</t>
  </si>
  <si>
    <t xml:space="preserve">  ( Will Haul and Clean Up After Milling)</t>
  </si>
  <si>
    <t>XYZ CONTRACTING COMPANY</t>
  </si>
  <si>
    <t>SUBCONTRACTOR TO DO PARTIAL WORK ON THE ABOVE ITEM:</t>
  </si>
  <si>
    <t xml:space="preserve">  ITEM </t>
  </si>
  <si>
    <t xml:space="preserve"> TOTAL</t>
  </si>
  <si>
    <t xml:space="preserve"> ITEM </t>
  </si>
  <si>
    <t>MOBILIZATION BREAKDOWN</t>
  </si>
  <si>
    <t>(600)</t>
  </si>
  <si>
    <t>907-620-A</t>
  </si>
  <si>
    <t>LS</t>
  </si>
  <si>
    <t>Mobilization</t>
  </si>
  <si>
    <t>TOTAL BID PRICE</t>
  </si>
  <si>
    <t>TOTAL UNIT BID COST</t>
  </si>
  <si>
    <t>Jones Trucking Company</t>
  </si>
  <si>
    <t>Sams Concrete Company</t>
  </si>
  <si>
    <t xml:space="preserve">     Material &amp; Labor</t>
  </si>
  <si>
    <t>ITEM QUANITY BREAKDOWN</t>
  </si>
  <si>
    <t>602-A</t>
  </si>
  <si>
    <t>LBS</t>
  </si>
  <si>
    <t>Reinforcing Steel</t>
  </si>
  <si>
    <t>SUBCONTRACTORS TO DO WORK ON THE ABOVE ITEM:</t>
  </si>
  <si>
    <t>TOTAL BID AMOUNTS</t>
  </si>
  <si>
    <t>(Will perform steel work relating to</t>
  </si>
  <si>
    <t>ITEM QUANITY &amp; UNIT COST BREAKDOWN</t>
  </si>
  <si>
    <t>(980)</t>
  </si>
  <si>
    <t>804-A</t>
  </si>
  <si>
    <t>CY</t>
  </si>
  <si>
    <t>BRIDGE CONCRETE (CLASS AA)</t>
  </si>
  <si>
    <t>for pouring concrete)</t>
  </si>
  <si>
    <t>(Furnish labor and equipment</t>
  </si>
  <si>
    <t>(Will provide material)</t>
  </si>
  <si>
    <t>Material</t>
  </si>
  <si>
    <t>Tax &amp; Bond</t>
  </si>
  <si>
    <t>Profit &amp; Overhead</t>
  </si>
  <si>
    <t>PARTIAL BID AMOUNTS</t>
  </si>
  <si>
    <t>(988 CY)</t>
  </si>
  <si>
    <t>Joes Cutting Company</t>
  </si>
  <si>
    <t>SUBCONTRACT FOR POURING THE SUPERSTRUCTURE ONLY FOR BRIDGE "A",  STA. 480+58.83.</t>
  </si>
  <si>
    <t>ABC CONTRACTINC COMPANY WILL BUILD BRIDGE "B" AT Station 902+52.33</t>
  </si>
  <si>
    <t>(Grooving bridge deck)</t>
  </si>
  <si>
    <t>PROJECT NO. IM-0050-02(555)/102222</t>
  </si>
  <si>
    <t>JOHNSON CO., MS</t>
  </si>
  <si>
    <t>BREAKDOWN OF PARTIAL ITEM</t>
  </si>
  <si>
    <t>REFERENCE NO. 1120</t>
  </si>
  <si>
    <t>METAL OVERHEAD SIGN SUPPORTS</t>
  </si>
  <si>
    <t>PLAN ASSEMBLY NO. 1</t>
  </si>
  <si>
    <t>PAY ITEM NO. 630-I</t>
  </si>
  <si>
    <t>PLAN QUANITY:  1</t>
  </si>
  <si>
    <t>UNIT:  LUMP SUM</t>
  </si>
  <si>
    <t>GATES FENCE COMPANY</t>
  </si>
  <si>
    <t>(Drill footer shafts)</t>
  </si>
  <si>
    <t>ABC CONTRACTING COMPANY</t>
  </si>
  <si>
    <t>(Furnish and place concrete and rebar)</t>
  </si>
  <si>
    <t>Labor with Burden</t>
  </si>
  <si>
    <t>Permanent Materials</t>
  </si>
  <si>
    <t>Misc. Supplies</t>
  </si>
  <si>
    <t>Bond and Taxes</t>
  </si>
  <si>
    <t>SUBCONTRACTORS:</t>
  </si>
  <si>
    <t>DBE DRILLING COMPANY</t>
  </si>
  <si>
    <t>SUB-TOTAL</t>
  </si>
  <si>
    <t>BID PRICE: $114,730.00</t>
  </si>
  <si>
    <t>(Furnish and install overhead sign truss)</t>
  </si>
  <si>
    <t>(1412 CY)</t>
  </si>
  <si>
    <t>QNTY</t>
  </si>
  <si>
    <t>BID</t>
  </si>
  <si>
    <t>AMOUNT</t>
  </si>
  <si>
    <t>LABOR</t>
  </si>
  <si>
    <t>O/H</t>
  </si>
  <si>
    <t>EQ/FUEL</t>
  </si>
  <si>
    <t>TX/BOND</t>
  </si>
  <si>
    <t>L/BUR</t>
  </si>
  <si>
    <t>PRO/LOSS</t>
  </si>
  <si>
    <t>CRUSHED AGGR.</t>
  </si>
  <si>
    <t>MATERIAL</t>
  </si>
  <si>
    <t>SUPP.</t>
  </si>
  <si>
    <t>HMA 25 mm</t>
  </si>
  <si>
    <t>HMA 19mm</t>
  </si>
  <si>
    <t>HMA 9 mm</t>
  </si>
  <si>
    <t>HMA TRENCH WIDENING</t>
  </si>
  <si>
    <t>TON</t>
  </si>
  <si>
    <t>SUBBED</t>
  </si>
  <si>
    <t>TOTAL AMOUNT</t>
  </si>
  <si>
    <t>TOTAL UNIT</t>
  </si>
  <si>
    <t>SUB UNIT</t>
  </si>
  <si>
    <t>**</t>
  </si>
  <si>
    <t>***</t>
  </si>
  <si>
    <t>HMA-LAY ONLY AS DIRECTED BY PROJECT ENGINEER.</t>
  </si>
  <si>
    <t>CRUSHED AGGREGATE-FURNISH MATERIAL AND STOCKPILE ON JOBSITE.</t>
  </si>
  <si>
    <t>HMA-FURNISH MATERIAL.</t>
  </si>
  <si>
    <t>908-679-K</t>
  </si>
  <si>
    <t>POLE FOUNDATION</t>
  </si>
  <si>
    <t xml:space="preserve">   (Provide labor &amp; equipment to pour foundations)</t>
  </si>
  <si>
    <t>SUBCONTRACTORS TO DO PARTIAL WORK ON THE ABOVE ITEM:</t>
  </si>
  <si>
    <t xml:space="preserve">   (Provide labor &amp; equipment to drill foundation holes)</t>
  </si>
  <si>
    <t xml:space="preserve">  ( Will provide materials for foundations)</t>
  </si>
  <si>
    <t>(48" DIAMETER)</t>
  </si>
  <si>
    <t>(410)</t>
  </si>
  <si>
    <t>QUEEN CONTRACTING, INC.</t>
  </si>
  <si>
    <t>HAMP FOUNDATION DRILLING</t>
  </si>
  <si>
    <t>HAINEY ELECTRIC COMPANY</t>
  </si>
  <si>
    <t>IM-0259-01(080)/102336</t>
  </si>
  <si>
    <t xml:space="preserve">HAINEY ELECTRIC COMPANY </t>
  </si>
  <si>
    <t>618-A</t>
  </si>
  <si>
    <t>MAINTENANCE OF TRAFFIC BREAKDOWN</t>
  </si>
  <si>
    <t>MAINTENANCE OF TRAFFIC</t>
  </si>
  <si>
    <t>Sincerely,</t>
  </si>
  <si>
    <t>President</t>
  </si>
  <si>
    <t>CRUSHED AGGREGATE-LOAD FROM STOCKPILE ON JOBSITE, TRANSPORT AND LAY IN PLACE AS DIRECTED BY ENGINEER.</t>
  </si>
  <si>
    <t>805-A</t>
  </si>
  <si>
    <t>LB</t>
  </si>
  <si>
    <t>REIN STEEL</t>
  </si>
  <si>
    <t>SUBCONTRACT FOR INSTALLING SUBSTRUCTURE ONLY</t>
  </si>
  <si>
    <t>FOR BRIDGE "A",  STA. 480+58.83.</t>
  </si>
  <si>
    <t>FOR BRIDGE "B",  STA. 902+52.33.</t>
  </si>
  <si>
    <t>Accessories</t>
  </si>
  <si>
    <t>Payroll Tax &amp; Ins.</t>
  </si>
  <si>
    <t>Bond</t>
  </si>
  <si>
    <t>Contractor Tax</t>
  </si>
  <si>
    <t>(Will provide equipment to assist in placing steel.)</t>
  </si>
  <si>
    <t>REINF STEEL</t>
  </si>
  <si>
    <t>lb</t>
  </si>
  <si>
    <t>Material (Rein. Steel)</t>
  </si>
  <si>
    <t>Material (Accessories)</t>
  </si>
  <si>
    <t xml:space="preserve">Equipment </t>
  </si>
  <si>
    <t>Payroll Tax &amp; Insurance</t>
  </si>
  <si>
    <t>Overhead &amp; Profit</t>
  </si>
  <si>
    <t>Total</t>
  </si>
  <si>
    <t>(100)</t>
  </si>
  <si>
    <t>202-B</t>
  </si>
  <si>
    <t>REMOVAL OF ASPHALT</t>
  </si>
  <si>
    <t xml:space="preserve">(Will remove, haul, and clean up.  Remaning amounts that can </t>
  </si>
  <si>
    <t>not be milled wil be removed by ABC Contracting Co.)</t>
  </si>
  <si>
    <t xml:space="preserve">  ( Will crush and remove remaining amounts that can not be milled</t>
  </si>
  <si>
    <t>by XYZ Contracting Co.)</t>
  </si>
  <si>
    <t>Sincerely yours,</t>
  </si>
  <si>
    <t xml:space="preserve">Amount paid to XYZ Co. </t>
  </si>
  <si>
    <t xml:space="preserve">     Receipt of Milled Material</t>
  </si>
  <si>
    <t>(All Depths)</t>
  </si>
  <si>
    <t>(750)</t>
  </si>
  <si>
    <t>P. O. BOX 9999</t>
  </si>
  <si>
    <t xml:space="preserve">P. O. BOX 3400 </t>
  </si>
  <si>
    <t>MAGEE, MISSISSIPPI  39111</t>
  </si>
  <si>
    <t>BR-0555-02(038)/104042</t>
  </si>
  <si>
    <t xml:space="preserve">    ( Provide daily maintenance and flagging</t>
  </si>
  <si>
    <t xml:space="preserve">     as required; exclusive of the work provided</t>
  </si>
  <si>
    <t xml:space="preserve">MAGEE, MISSISSIPPI  </t>
  </si>
  <si>
    <t>18" Reinforced Concrete Pipe, Class III</t>
  </si>
  <si>
    <t>18" Reinforced Concrete End Section</t>
  </si>
  <si>
    <t>51" x 31" Concrete Arch Pipe, Class A III</t>
  </si>
  <si>
    <t>51" x 31" Concrete Arch Pipe End Section</t>
  </si>
  <si>
    <t>18" Type A Alternate Pipe</t>
  </si>
  <si>
    <t>24" Type A Alternate Pipe</t>
  </si>
  <si>
    <t>E</t>
  </si>
  <si>
    <t xml:space="preserve">BID UNIT </t>
  </si>
  <si>
    <t>COST**</t>
  </si>
  <si>
    <t>RAYS CONTRACTING COMPANY</t>
  </si>
  <si>
    <t>LAY PIPE ONLY</t>
  </si>
  <si>
    <t>WILL PROVIDE ALL MATERIALS NECESSARY FOR RAYS CONTRACTING COMPANY TO LAY PIPE.</t>
  </si>
  <si>
    <t>MAYHEW JUNCTION,  MS  39365</t>
  </si>
  <si>
    <t>1975 THE CROSSROADS</t>
  </si>
  <si>
    <t>"EXAMPLE "</t>
  </si>
  <si>
    <t>(140)</t>
  </si>
  <si>
    <t>907-657-A</t>
  </si>
  <si>
    <t xml:space="preserve">Fiber Optic Cable </t>
  </si>
  <si>
    <t>(48 Fiber) (Single Mode)</t>
  </si>
  <si>
    <t xml:space="preserve">   (Cost for splicing and making up cable)</t>
  </si>
  <si>
    <t xml:space="preserve">  for installing cable.)</t>
  </si>
  <si>
    <t xml:space="preserve">     by Riverside Traffic Systems. )</t>
  </si>
  <si>
    <t xml:space="preserve"> (Riverside Traffic Systems, a DBE, will furnish, install, maintain on a weekly basis, </t>
  </si>
  <si>
    <t>Info on DBE Subcontractor for OCR-481:</t>
  </si>
  <si>
    <t>(Percentage of portion sublet = (750 / 10,500) * 100 =</t>
  </si>
  <si>
    <t>and remove construction signs.)</t>
  </si>
  <si>
    <t>(Install and tie steel on the box bridge.)</t>
  </si>
  <si>
    <t>(Install and tie steel on the bridge)</t>
  </si>
  <si>
    <t>BEST BRIDGE COMPANY</t>
  </si>
  <si>
    <t>(520)</t>
  </si>
  <si>
    <t>618-C</t>
  </si>
  <si>
    <t>Construction &amp; Removal of Detour Bridge</t>
  </si>
  <si>
    <t xml:space="preserve">HAINEY EROSION COMPANY </t>
  </si>
  <si>
    <t xml:space="preserve">   (Provide labor &amp; equipment to place asphalt and remove asphalt.)</t>
  </si>
  <si>
    <t>(Build approaches and bridges and remove the same.)</t>
  </si>
  <si>
    <t>COST BREAKDOWN</t>
  </si>
  <si>
    <t>TOTAL COST OF PAY ITEM</t>
  </si>
  <si>
    <t xml:space="preserve">  (Labor and materials for erosion control items.)</t>
  </si>
  <si>
    <t xml:space="preserve">   (Labor &amp; equipment to install and remove guardrail items.)</t>
  </si>
  <si>
    <t>601-B</t>
  </si>
  <si>
    <t>Class "B" Structural Concrete, Minor Structures</t>
  </si>
  <si>
    <t>minor structures)</t>
  </si>
  <si>
    <t>3 cy</t>
  </si>
  <si>
    <t xml:space="preserve">170.00 lb </t>
  </si>
  <si>
    <t>(Percentage of portion sublet = (2550 / 227550) * 100 =</t>
  </si>
  <si>
    <t>(Percentage of portion sublet = (161.5  / 26444) * 100 =</t>
  </si>
  <si>
    <t>(Will perform work relating to signs)</t>
  </si>
  <si>
    <t>243 cy</t>
  </si>
  <si>
    <t>26474 lbs</t>
  </si>
  <si>
    <t>(Percentage of portion sublet = (225000 / 227550) * 100 =</t>
  </si>
  <si>
    <t>(Percentage of portion sublet = (26482.50  / 26644) * 100 =</t>
  </si>
  <si>
    <t>BROWNE COUNTY, MISSISSIPPI</t>
  </si>
  <si>
    <t>HOGAN COUNTY, MISSISSIPPI</t>
  </si>
  <si>
    <t>DOE CONTRACTING COMPANY, INC.</t>
  </si>
  <si>
    <t>BULLDOG COUNTY, MISSISSIPPI</t>
  </si>
  <si>
    <t>SWAIN FENCE COMPANY, INC.</t>
  </si>
  <si>
    <t>COBBS' CONSTRUCTION COMPANY</t>
  </si>
  <si>
    <t>BAKER CONSTRUCTION CO., INC.</t>
  </si>
  <si>
    <t>MORGAN TRAFFIC SYSTEMS, INC.</t>
  </si>
  <si>
    <t xml:space="preserve">BAKER CONSTRUCTION CO., INC. </t>
  </si>
  <si>
    <t>BAKER CONSTRUCTION Co., INC.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</si>
</sst>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00_);_(* \(#,##0.000\);_(* &quot;-&quot;??_);_(@_)"/>
    <numFmt numFmtId="166" formatCode="_(* #,##0.0000_);_(* \(#,##0.0000\);_(* &quot;-&quot;??_);_(@_)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?_);_(@_)"/>
    <numFmt numFmtId="170" formatCode="0.000"/>
    <numFmt numFmtId="171" formatCode="0.0000"/>
    <numFmt numFmtId="172" formatCode="0.000000"/>
    <numFmt numFmtId="173" formatCode="_(* #,##0.00000_);_(* \(#,##0.00000\);_(* &quot;-&quot;??_);_(@_)"/>
    <numFmt numFmtId="174" formatCode="_(* #,##0.000000_);_(* \(#,##0.000000\);_(* &quot;-&quot;??_);_(@_)"/>
    <numFmt numFmtId="175" formatCode="_(&quot;$&quot;* #,##0.000_);_(&quot;$&quot;* \(#,##0.000\);_(&quot;$&quot;* &quot;-&quot;??_);_(@_)"/>
    <numFmt numFmtId="176" formatCode="_(&quot;$&quot;* #,##0.0000_);_(&quot;$&quot;* \(#,##0.0000\);_(&quot;$&quot;* &quot;-&quot;??_);_(@_)"/>
    <numFmt numFmtId="177" formatCode="_(&quot;$&quot;* #,##0.00000_);_(&quot;$&quot;* \(#,##0.00000\);_(&quot;$&quot;* &quot;-&quot;??_);_(@_)"/>
    <numFmt numFmtId="178" formatCode="_(&quot;$&quot;* #,##0.000000_);_(&quot;$&quot;* \(#,##0.000000\);_(&quot;$&quot;* &quot;-&quot;??_);_(@_)"/>
    <numFmt numFmtId="179" formatCode="&quot;$&quot;#,##0.000_);[Red]\(&quot;$&quot;#,##0.000\)"/>
    <numFmt numFmtId="180" formatCode="_(* #,##0.0000_);_(* \(#,##0.0000\);_(* &quot;-&quot;????_);_(@_)"/>
    <numFmt numFmtId="181" formatCode="0.0%"/>
    <numFmt numFmtId="182" formatCode="0.000%"/>
    <numFmt numFmtId="183" formatCode="0.0000%"/>
  </numFmts>
  <fonts count="55">
    <font>
      <sz val="10"/>
      <name val="Arial"/>
      <family val="0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6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4"/>
      <color indexed="6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name val="Tahoma"/>
      <family val="0"/>
    </font>
    <font>
      <b/>
      <sz val="10"/>
      <name val="Tahoma"/>
      <family val="0"/>
    </font>
    <font>
      <sz val="10"/>
      <name val="Century Gothic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2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4" fontId="6" fillId="0" borderId="0" xfId="44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6" fillId="0" borderId="0" xfId="0" applyFont="1" applyAlignment="1" quotePrefix="1">
      <alignment horizontal="center"/>
    </xf>
    <xf numFmtId="165" fontId="6" fillId="0" borderId="0" xfId="42" applyNumberFormat="1" applyFont="1" applyAlignment="1">
      <alignment horizontal="center"/>
    </xf>
    <xf numFmtId="0" fontId="7" fillId="0" borderId="0" xfId="0" applyFont="1" applyAlignment="1">
      <alignment/>
    </xf>
    <xf numFmtId="165" fontId="6" fillId="0" borderId="0" xfId="42" applyNumberFormat="1" applyFont="1" applyAlignment="1">
      <alignment/>
    </xf>
    <xf numFmtId="44" fontId="6" fillId="0" borderId="0" xfId="44" applyFont="1" applyBorder="1" applyAlignment="1">
      <alignment/>
    </xf>
    <xf numFmtId="44" fontId="6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left"/>
    </xf>
    <xf numFmtId="165" fontId="6" fillId="0" borderId="0" xfId="0" applyNumberFormat="1" applyFont="1" applyAlignment="1">
      <alignment/>
    </xf>
    <xf numFmtId="44" fontId="6" fillId="0" borderId="18" xfId="44" applyFont="1" applyBorder="1" applyAlignment="1">
      <alignment/>
    </xf>
    <xf numFmtId="44" fontId="6" fillId="0" borderId="18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44" fontId="1" fillId="0" borderId="19" xfId="0" applyNumberFormat="1" applyFont="1" applyBorder="1" applyAlignment="1">
      <alignment/>
    </xf>
    <xf numFmtId="44" fontId="6" fillId="0" borderId="15" xfId="44" applyFont="1" applyBorder="1" applyAlignment="1">
      <alignment/>
    </xf>
    <xf numFmtId="44" fontId="1" fillId="0" borderId="0" xfId="44" applyFont="1" applyAlignment="1">
      <alignment/>
    </xf>
    <xf numFmtId="44" fontId="6" fillId="0" borderId="0" xfId="0" applyNumberFormat="1" applyFont="1" applyAlignment="1">
      <alignment/>
    </xf>
    <xf numFmtId="0" fontId="0" fillId="0" borderId="0" xfId="0" applyFont="1" applyAlignment="1">
      <alignment/>
    </xf>
    <xf numFmtId="44" fontId="6" fillId="0" borderId="0" xfId="44" applyFont="1" applyAlignment="1">
      <alignment horizontal="center"/>
    </xf>
    <xf numFmtId="44" fontId="0" fillId="0" borderId="0" xfId="44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70" fontId="0" fillId="0" borderId="0" xfId="0" applyNumberFormat="1" applyFont="1" applyAlignment="1">
      <alignment horizontal="center"/>
    </xf>
    <xf numFmtId="44" fontId="0" fillId="0" borderId="0" xfId="44" applyFont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176" fontId="6" fillId="0" borderId="0" xfId="44" applyNumberFormat="1" applyFont="1" applyAlignment="1">
      <alignment/>
    </xf>
    <xf numFmtId="44" fontId="1" fillId="0" borderId="18" xfId="44" applyFont="1" applyBorder="1" applyAlignment="1">
      <alignment/>
    </xf>
    <xf numFmtId="175" fontId="6" fillId="0" borderId="0" xfId="44" applyNumberFormat="1" applyFont="1" applyBorder="1" applyAlignment="1">
      <alignment/>
    </xf>
    <xf numFmtId="175" fontId="6" fillId="0" borderId="0" xfId="0" applyNumberFormat="1" applyFont="1" applyAlignment="1">
      <alignment/>
    </xf>
    <xf numFmtId="175" fontId="6" fillId="0" borderId="0" xfId="44" applyNumberFormat="1" applyFont="1" applyAlignment="1">
      <alignment/>
    </xf>
    <xf numFmtId="176" fontId="6" fillId="0" borderId="0" xfId="44" applyNumberFormat="1" applyFont="1" applyBorder="1" applyAlignment="1">
      <alignment/>
    </xf>
    <xf numFmtId="44" fontId="1" fillId="0" borderId="18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 quotePrefix="1">
      <alignment horizontal="center"/>
    </xf>
    <xf numFmtId="0" fontId="9" fillId="0" borderId="0" xfId="0" applyFont="1" applyAlignment="1">
      <alignment/>
    </xf>
    <xf numFmtId="44" fontId="1" fillId="0" borderId="0" xfId="44" applyFont="1" applyBorder="1" applyAlignment="1">
      <alignment/>
    </xf>
    <xf numFmtId="44" fontId="1" fillId="0" borderId="0" xfId="0" applyNumberFormat="1" applyFont="1" applyBorder="1" applyAlignment="1">
      <alignment/>
    </xf>
    <xf numFmtId="44" fontId="7" fillId="0" borderId="0" xfId="44" applyFont="1" applyAlignment="1">
      <alignment/>
    </xf>
    <xf numFmtId="44" fontId="7" fillId="0" borderId="0" xfId="0" applyNumberFormat="1" applyFont="1" applyAlignment="1">
      <alignment/>
    </xf>
    <xf numFmtId="44" fontId="1" fillId="0" borderId="0" xfId="0" applyNumberFormat="1" applyFont="1" applyAlignment="1">
      <alignment/>
    </xf>
    <xf numFmtId="0" fontId="6" fillId="0" borderId="0" xfId="0" applyFont="1" applyAlignment="1" quotePrefix="1">
      <alignment/>
    </xf>
    <xf numFmtId="10" fontId="6" fillId="0" borderId="0" xfId="59" applyNumberFormat="1" applyFont="1" applyAlignment="1">
      <alignment/>
    </xf>
    <xf numFmtId="0" fontId="9" fillId="33" borderId="12" xfId="0" applyFont="1" applyFill="1" applyBorder="1" applyAlignment="1">
      <alignment horizontal="center"/>
    </xf>
    <xf numFmtId="1" fontId="0" fillId="0" borderId="0" xfId="0" applyNumberFormat="1" applyFont="1" applyAlignment="1">
      <alignment/>
    </xf>
    <xf numFmtId="1" fontId="13" fillId="0" borderId="0" xfId="0" applyNumberFormat="1" applyFont="1" applyAlignment="1">
      <alignment horizontal="center"/>
    </xf>
    <xf numFmtId="44" fontId="13" fillId="0" borderId="0" xfId="44" applyFont="1" applyAlignment="1">
      <alignment/>
    </xf>
    <xf numFmtId="10" fontId="1" fillId="0" borderId="0" xfId="59" applyNumberFormat="1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4" fontId="19" fillId="0" borderId="0" xfId="44" applyFont="1" applyAlignment="1">
      <alignment/>
    </xf>
    <xf numFmtId="44" fontId="19" fillId="0" borderId="0" xfId="0" applyNumberFormat="1" applyFont="1" applyAlignment="1">
      <alignment/>
    </xf>
    <xf numFmtId="170" fontId="6" fillId="0" borderId="0" xfId="0" applyNumberFormat="1" applyFont="1" applyAlignment="1">
      <alignment horizontal="center"/>
    </xf>
    <xf numFmtId="1" fontId="6" fillId="0" borderId="0" xfId="0" applyNumberFormat="1" applyFont="1" applyFill="1" applyAlignment="1">
      <alignment/>
    </xf>
    <xf numFmtId="6" fontId="6" fillId="0" borderId="0" xfId="44" applyNumberFormat="1" applyFont="1" applyBorder="1" applyAlignment="1">
      <alignment/>
    </xf>
    <xf numFmtId="0" fontId="14" fillId="34" borderId="20" xfId="0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9" fillId="33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3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="90" zoomScaleNormal="90" zoomScalePageLayoutView="0" workbookViewId="0" topLeftCell="A1">
      <selection activeCell="D31" sqref="D31"/>
    </sheetView>
  </sheetViews>
  <sheetFormatPr defaultColWidth="9.140625" defaultRowHeight="12.75"/>
  <cols>
    <col min="5" max="5" width="12.7109375" style="0" customWidth="1"/>
    <col min="6" max="6" width="17.00390625" style="0" customWidth="1"/>
    <col min="7" max="7" width="11.421875" style="0" customWidth="1"/>
    <col min="12" max="12" width="17.421875" style="0" customWidth="1"/>
  </cols>
  <sheetData>
    <row r="1" spans="1:12" ht="18" customHeight="1">
      <c r="A1" s="72" t="s">
        <v>195</v>
      </c>
      <c r="B1" s="73"/>
      <c r="C1" s="73"/>
      <c r="D1" s="77" t="s">
        <v>238</v>
      </c>
      <c r="E1" s="77"/>
      <c r="F1" s="77"/>
      <c r="G1" s="77"/>
      <c r="H1" s="77"/>
      <c r="I1" s="77"/>
      <c r="J1" s="77"/>
      <c r="K1" s="77"/>
      <c r="L1" s="77"/>
    </row>
    <row r="2" spans="1:12" ht="15.75" customHeight="1">
      <c r="A2" s="72"/>
      <c r="B2" s="73"/>
      <c r="C2" s="73"/>
      <c r="D2" s="78" t="s">
        <v>175</v>
      </c>
      <c r="E2" s="78"/>
      <c r="F2" s="78"/>
      <c r="G2" s="78"/>
      <c r="H2" s="78"/>
      <c r="I2" s="78"/>
      <c r="J2" s="78"/>
      <c r="K2" s="78"/>
      <c r="L2" s="78"/>
    </row>
    <row r="3" spans="4:12" ht="15">
      <c r="D3" s="78" t="s">
        <v>176</v>
      </c>
      <c r="E3" s="78"/>
      <c r="F3" s="78"/>
      <c r="G3" s="78"/>
      <c r="H3" s="78"/>
      <c r="I3" s="78"/>
      <c r="J3" s="78"/>
      <c r="K3" s="78"/>
      <c r="L3" s="78"/>
    </row>
    <row r="4" spans="4:12" ht="15">
      <c r="D4" s="4"/>
      <c r="E4" s="4"/>
      <c r="F4" s="4"/>
      <c r="G4" s="4"/>
      <c r="H4" s="4"/>
      <c r="I4" s="4"/>
      <c r="J4" s="4"/>
      <c r="K4" s="4"/>
      <c r="L4" s="4"/>
    </row>
    <row r="5" spans="4:12" ht="15">
      <c r="D5" s="4"/>
      <c r="E5" s="4"/>
      <c r="F5" s="4"/>
      <c r="G5" s="4"/>
      <c r="H5" s="4"/>
      <c r="I5" s="4"/>
      <c r="J5" s="4"/>
      <c r="K5" s="4"/>
      <c r="L5" s="4"/>
    </row>
    <row r="6" spans="4:12" ht="15.75">
      <c r="D6" s="79" t="s">
        <v>138</v>
      </c>
      <c r="E6" s="79"/>
      <c r="F6" s="79"/>
      <c r="G6" s="79"/>
      <c r="H6" s="79"/>
      <c r="I6" s="79"/>
      <c r="J6" s="79"/>
      <c r="K6" s="79"/>
      <c r="L6" s="79"/>
    </row>
    <row r="7" spans="4:12" ht="15">
      <c r="D7" s="78"/>
      <c r="E7" s="78"/>
      <c r="F7" s="78"/>
      <c r="G7" s="78"/>
      <c r="H7" s="78"/>
      <c r="I7" s="78"/>
      <c r="J7" s="78"/>
      <c r="K7" s="78"/>
      <c r="L7" s="78"/>
    </row>
    <row r="8" spans="4:12" ht="15.75">
      <c r="D8" s="1"/>
      <c r="E8" s="1"/>
      <c r="F8" s="1"/>
      <c r="G8" s="1"/>
      <c r="H8" s="1"/>
      <c r="I8" s="1"/>
      <c r="J8" s="1"/>
      <c r="K8" s="1"/>
      <c r="L8" s="1"/>
    </row>
    <row r="9" spans="4:12" ht="15">
      <c r="D9" s="78" t="s">
        <v>177</v>
      </c>
      <c r="E9" s="78"/>
      <c r="F9" s="78"/>
      <c r="G9" s="78"/>
      <c r="H9" s="78"/>
      <c r="I9" s="78"/>
      <c r="J9" s="78"/>
      <c r="K9" s="78"/>
      <c r="L9" s="78"/>
    </row>
    <row r="10" spans="4:12" ht="15">
      <c r="D10" s="4"/>
      <c r="E10" s="4"/>
      <c r="F10" s="4"/>
      <c r="G10" s="4"/>
      <c r="H10" s="4"/>
      <c r="I10" s="4"/>
      <c r="J10" s="4"/>
      <c r="K10" s="4"/>
      <c r="L10" s="4"/>
    </row>
    <row r="11" spans="4:12" ht="15">
      <c r="D11" s="78" t="s">
        <v>232</v>
      </c>
      <c r="E11" s="78"/>
      <c r="F11" s="78"/>
      <c r="G11" s="78"/>
      <c r="H11" s="78"/>
      <c r="I11" s="78"/>
      <c r="J11" s="78"/>
      <c r="K11" s="78"/>
      <c r="L11" s="78"/>
    </row>
    <row r="12" spans="4:12" ht="15">
      <c r="D12" s="4"/>
      <c r="E12" s="4"/>
      <c r="F12" s="4"/>
      <c r="G12" s="4"/>
      <c r="H12" s="4"/>
      <c r="I12" s="4"/>
      <c r="J12" s="4"/>
      <c r="K12" s="4"/>
      <c r="L12" s="4"/>
    </row>
    <row r="13" spans="4:12" ht="15.75" thickBot="1">
      <c r="D13" s="4"/>
      <c r="E13" s="4"/>
      <c r="F13" s="4"/>
      <c r="G13" s="4"/>
      <c r="H13" s="4"/>
      <c r="I13" s="4"/>
      <c r="J13" s="4"/>
      <c r="K13" s="4"/>
      <c r="L13" s="4"/>
    </row>
    <row r="14" spans="4:12" ht="15.75">
      <c r="D14" s="5" t="s">
        <v>17</v>
      </c>
      <c r="E14" s="5" t="s">
        <v>14</v>
      </c>
      <c r="F14" s="5" t="s">
        <v>12</v>
      </c>
      <c r="G14" s="6" t="s">
        <v>8</v>
      </c>
      <c r="H14" s="80" t="s">
        <v>11</v>
      </c>
      <c r="I14" s="81"/>
      <c r="J14" s="82"/>
      <c r="K14" s="5" t="s">
        <v>8</v>
      </c>
      <c r="L14" s="5" t="s">
        <v>40</v>
      </c>
    </row>
    <row r="15" spans="4:12" ht="16.5" thickBot="1">
      <c r="D15" s="9" t="s">
        <v>16</v>
      </c>
      <c r="E15" s="9" t="s">
        <v>15</v>
      </c>
      <c r="F15" s="9" t="s">
        <v>13</v>
      </c>
      <c r="G15" s="10"/>
      <c r="H15" s="74"/>
      <c r="I15" s="75"/>
      <c r="J15" s="76"/>
      <c r="K15" s="9" t="s">
        <v>10</v>
      </c>
      <c r="L15" s="9" t="s">
        <v>9</v>
      </c>
    </row>
    <row r="16" spans="4:12" ht="15">
      <c r="D16" s="4"/>
      <c r="E16" s="4"/>
      <c r="F16" s="4"/>
      <c r="G16" s="4"/>
      <c r="H16" s="4"/>
      <c r="I16" s="4"/>
      <c r="J16" s="4"/>
      <c r="K16" s="4"/>
      <c r="L16" s="4"/>
    </row>
    <row r="17" spans="4:12" ht="15">
      <c r="D17" s="14" t="s">
        <v>173</v>
      </c>
      <c r="E17" s="4" t="s">
        <v>137</v>
      </c>
      <c r="F17" s="2"/>
      <c r="G17" s="2" t="s">
        <v>44</v>
      </c>
      <c r="H17" s="4" t="s">
        <v>139</v>
      </c>
      <c r="I17" s="4"/>
      <c r="J17" s="4"/>
      <c r="K17" s="3"/>
      <c r="L17" s="3">
        <v>10500</v>
      </c>
    </row>
    <row r="18" spans="4:12" ht="15">
      <c r="D18" s="4"/>
      <c r="E18" s="4"/>
      <c r="F18" s="4"/>
      <c r="G18" s="4"/>
      <c r="H18" s="4"/>
      <c r="I18" s="4"/>
      <c r="J18" s="4"/>
      <c r="K18" s="4"/>
      <c r="L18" s="4"/>
    </row>
    <row r="19" spans="4:12" ht="15">
      <c r="D19" s="4"/>
      <c r="E19" s="4"/>
      <c r="F19" s="4"/>
      <c r="G19" s="4"/>
      <c r="H19" s="4"/>
      <c r="I19" s="4"/>
      <c r="J19" s="4"/>
      <c r="K19" s="4"/>
      <c r="L19" s="4"/>
    </row>
    <row r="20" spans="4:12" ht="15">
      <c r="D20" s="4"/>
      <c r="E20" s="4"/>
      <c r="F20" s="4"/>
      <c r="G20" s="4"/>
      <c r="H20" s="4"/>
      <c r="I20" s="4"/>
      <c r="J20" s="4"/>
      <c r="K20" s="4"/>
      <c r="L20" s="4"/>
    </row>
    <row r="21" spans="4:12" ht="15">
      <c r="D21" s="4"/>
      <c r="E21" s="4"/>
      <c r="F21" s="4"/>
      <c r="G21" s="4"/>
      <c r="H21" s="4"/>
      <c r="I21" s="4"/>
      <c r="J21" s="4"/>
      <c r="K21" s="4"/>
      <c r="L21" s="4"/>
    </row>
    <row r="22" spans="4:12" ht="15.75">
      <c r="D22" s="16" t="s">
        <v>239</v>
      </c>
      <c r="E22" s="4"/>
      <c r="G22" s="4"/>
      <c r="H22" s="4"/>
      <c r="I22" s="4"/>
      <c r="J22" s="4"/>
      <c r="K22" s="18"/>
      <c r="L22" s="19">
        <v>750</v>
      </c>
    </row>
    <row r="23" spans="4:12" ht="15.75">
      <c r="D23" s="4" t="s">
        <v>203</v>
      </c>
      <c r="E23" s="4"/>
      <c r="F23" s="16"/>
      <c r="G23" s="4"/>
      <c r="H23" s="4"/>
      <c r="I23" s="4"/>
      <c r="J23" s="4"/>
      <c r="K23" s="4"/>
      <c r="L23" s="3"/>
    </row>
    <row r="24" spans="4:12" ht="15.75">
      <c r="D24" s="4" t="s">
        <v>206</v>
      </c>
      <c r="E24" s="4"/>
      <c r="F24" s="16"/>
      <c r="G24" s="4"/>
      <c r="H24" s="4"/>
      <c r="I24" s="4"/>
      <c r="J24" s="4"/>
      <c r="K24" s="4"/>
      <c r="L24" s="3"/>
    </row>
    <row r="25" spans="4:12" ht="15.75">
      <c r="D25" s="4"/>
      <c r="E25" s="4"/>
      <c r="F25" s="16"/>
      <c r="G25" s="4"/>
      <c r="H25" s="4"/>
      <c r="I25" s="4"/>
      <c r="J25" s="4"/>
      <c r="K25" s="4"/>
      <c r="L25" s="3"/>
    </row>
    <row r="26" spans="4:12" ht="15.75">
      <c r="D26" s="20" t="s">
        <v>204</v>
      </c>
      <c r="J26" s="4"/>
      <c r="K26" s="4"/>
      <c r="L26" s="3"/>
    </row>
    <row r="27" spans="4:12" ht="15.75">
      <c r="D27" s="20" t="s">
        <v>205</v>
      </c>
      <c r="E27" s="4"/>
      <c r="F27" s="16"/>
      <c r="G27" s="4"/>
      <c r="I27" s="63">
        <f>750/10500</f>
        <v>0.07142857142857142</v>
      </c>
      <c r="J27" s="4"/>
      <c r="K27" s="4"/>
      <c r="L27" s="3"/>
    </row>
    <row r="28" spans="4:12" ht="15.75">
      <c r="D28" s="20"/>
      <c r="E28" s="4"/>
      <c r="F28" s="16"/>
      <c r="G28" s="4"/>
      <c r="I28" s="63"/>
      <c r="J28" s="4"/>
      <c r="K28" s="4"/>
      <c r="L28" s="3"/>
    </row>
    <row r="29" spans="4:12" ht="15">
      <c r="D29" s="4"/>
      <c r="E29" s="4"/>
      <c r="F29" s="4"/>
      <c r="G29" s="57"/>
      <c r="H29" s="58"/>
      <c r="I29" s="4"/>
      <c r="J29" s="4"/>
      <c r="K29" s="4"/>
      <c r="L29" s="4"/>
    </row>
    <row r="30" spans="4:12" ht="15.75">
      <c r="D30" s="20" t="s">
        <v>240</v>
      </c>
      <c r="E30" s="4"/>
      <c r="G30" s="4"/>
      <c r="H30" s="4"/>
      <c r="I30" s="4"/>
      <c r="J30" s="4"/>
      <c r="K30" s="4"/>
      <c r="L30" s="4"/>
    </row>
    <row r="31" spans="4:12" ht="15">
      <c r="D31" s="4" t="s">
        <v>178</v>
      </c>
      <c r="E31" s="4"/>
      <c r="F31" s="30"/>
      <c r="G31" s="4"/>
      <c r="H31" s="4"/>
      <c r="I31" s="4"/>
      <c r="J31" s="4"/>
      <c r="K31" s="4"/>
      <c r="L31" s="4"/>
    </row>
    <row r="32" spans="4:12" ht="15">
      <c r="D32" s="4" t="s">
        <v>179</v>
      </c>
      <c r="E32" s="4"/>
      <c r="F32" s="30"/>
      <c r="G32" s="4"/>
      <c r="H32" s="4"/>
      <c r="I32" s="4"/>
      <c r="J32" s="4"/>
      <c r="K32" s="4"/>
      <c r="L32" s="4"/>
    </row>
    <row r="33" spans="4:12" ht="15">
      <c r="D33" s="4" t="s">
        <v>202</v>
      </c>
      <c r="E33" s="4"/>
      <c r="F33" s="30"/>
      <c r="G33" s="4"/>
      <c r="H33" s="4"/>
      <c r="I33" s="4"/>
      <c r="J33" s="4"/>
      <c r="K33" s="4"/>
      <c r="L33" s="4"/>
    </row>
    <row r="34" spans="4:12" ht="15">
      <c r="D34" s="4"/>
      <c r="E34" s="4"/>
      <c r="F34" s="4" t="s">
        <v>50</v>
      </c>
      <c r="G34" s="4"/>
      <c r="H34" s="4"/>
      <c r="I34" s="4"/>
      <c r="J34" s="4"/>
      <c r="K34" s="3"/>
      <c r="L34" s="29">
        <v>3427.5</v>
      </c>
    </row>
    <row r="35" spans="4:12" ht="15">
      <c r="D35" s="4"/>
      <c r="E35" s="4"/>
      <c r="F35" s="4" t="s">
        <v>33</v>
      </c>
      <c r="G35" s="4"/>
      <c r="H35" s="4"/>
      <c r="I35" s="4"/>
      <c r="J35" s="4"/>
      <c r="K35" s="3"/>
      <c r="L35" s="29">
        <v>3955</v>
      </c>
    </row>
    <row r="36" spans="4:12" ht="15">
      <c r="D36" s="4"/>
      <c r="E36" s="4"/>
      <c r="F36" s="4" t="s">
        <v>21</v>
      </c>
      <c r="G36" s="4"/>
      <c r="H36" s="4"/>
      <c r="I36" s="4"/>
      <c r="J36" s="4"/>
      <c r="K36" s="3"/>
      <c r="L36" s="29">
        <v>367.5</v>
      </c>
    </row>
    <row r="37" spans="4:12" ht="15">
      <c r="D37" s="4"/>
      <c r="E37" s="4"/>
      <c r="F37" s="4" t="s">
        <v>22</v>
      </c>
      <c r="G37" s="4"/>
      <c r="H37" s="4"/>
      <c r="I37" s="4"/>
      <c r="J37" s="4"/>
      <c r="K37" s="3"/>
      <c r="L37" s="29">
        <v>2000</v>
      </c>
    </row>
    <row r="38" spans="4:12" ht="15">
      <c r="D38" s="4"/>
      <c r="E38" s="4"/>
      <c r="F38" s="4"/>
      <c r="G38" s="4"/>
      <c r="H38" s="4"/>
      <c r="I38" s="4"/>
      <c r="J38" s="4"/>
      <c r="K38" s="3"/>
      <c r="L38" s="29"/>
    </row>
    <row r="39" spans="4:12" ht="16.5" thickBot="1">
      <c r="D39" s="4"/>
      <c r="E39" s="4"/>
      <c r="F39" s="4"/>
      <c r="G39" s="4"/>
      <c r="H39" s="20" t="s">
        <v>46</v>
      </c>
      <c r="I39" s="4"/>
      <c r="J39" s="4"/>
      <c r="K39" s="4"/>
      <c r="L39" s="24">
        <f>SUM(L22:L38)</f>
        <v>10500</v>
      </c>
    </row>
    <row r="40" spans="4:12" ht="15.75" thickTop="1">
      <c r="D40" s="4"/>
      <c r="E40" s="4"/>
      <c r="F40" s="4"/>
      <c r="G40" s="4"/>
      <c r="H40" s="4"/>
      <c r="I40" s="4"/>
      <c r="J40" s="4"/>
      <c r="K40" s="4"/>
      <c r="L40" s="4"/>
    </row>
    <row r="41" spans="4:12" ht="15">
      <c r="D41" s="4"/>
      <c r="E41" s="4"/>
      <c r="F41" s="4"/>
      <c r="G41" s="4"/>
      <c r="H41" s="4"/>
      <c r="I41" s="4"/>
      <c r="J41" s="4"/>
      <c r="K41" s="4"/>
      <c r="L41" s="4"/>
    </row>
    <row r="42" spans="4:12" ht="15">
      <c r="D42" s="4" t="s">
        <v>140</v>
      </c>
      <c r="E42" s="4"/>
      <c r="F42" s="4"/>
      <c r="G42" s="4"/>
      <c r="H42" s="4"/>
      <c r="I42" s="4"/>
      <c r="J42" s="4"/>
      <c r="K42" s="4"/>
      <c r="L42" s="4"/>
    </row>
    <row r="43" spans="4:12" ht="15">
      <c r="D43" s="4"/>
      <c r="E43" s="4"/>
      <c r="F43" s="4"/>
      <c r="G43" s="4"/>
      <c r="H43" s="4"/>
      <c r="I43" s="4"/>
      <c r="J43" s="4"/>
      <c r="K43" s="4"/>
      <c r="L43" s="4"/>
    </row>
    <row r="44" spans="4:12" ht="15">
      <c r="D44" s="4"/>
      <c r="E44" s="4"/>
      <c r="F44" s="4"/>
      <c r="G44" s="4"/>
      <c r="H44" s="4"/>
      <c r="I44" s="4"/>
      <c r="J44" s="4"/>
      <c r="K44" s="4"/>
      <c r="L44" s="4"/>
    </row>
    <row r="45" spans="4:12" ht="15">
      <c r="D45" s="4"/>
      <c r="E45" s="4"/>
      <c r="F45" s="4"/>
      <c r="G45" s="4"/>
      <c r="H45" s="4"/>
      <c r="I45" s="4"/>
      <c r="J45" s="4"/>
      <c r="K45" s="4"/>
      <c r="L45" s="4"/>
    </row>
    <row r="46" spans="4:12" ht="15">
      <c r="D46" s="4"/>
      <c r="E46" s="4"/>
      <c r="F46" s="4"/>
      <c r="G46" s="4"/>
      <c r="H46" s="4"/>
      <c r="I46" s="4"/>
      <c r="J46" s="4"/>
      <c r="K46" s="4"/>
      <c r="L46" s="4"/>
    </row>
    <row r="47" spans="4:12" ht="15">
      <c r="D47" s="4" t="s">
        <v>24</v>
      </c>
      <c r="E47" s="4"/>
      <c r="F47" s="4"/>
      <c r="G47" s="4"/>
      <c r="H47" s="4"/>
      <c r="I47" s="4"/>
      <c r="J47" s="4"/>
      <c r="K47" s="4"/>
      <c r="L47" s="4"/>
    </row>
    <row r="48" spans="4:12" ht="15">
      <c r="D48" s="4" t="s">
        <v>141</v>
      </c>
      <c r="E48" s="4"/>
      <c r="F48" s="4"/>
      <c r="G48" s="4"/>
      <c r="H48" s="4"/>
      <c r="I48" s="4"/>
      <c r="J48" s="4"/>
      <c r="K48" s="4"/>
      <c r="L48" s="4"/>
    </row>
    <row r="49" spans="5:12" ht="15">
      <c r="E49" s="4"/>
      <c r="F49" s="4"/>
      <c r="G49" s="4"/>
      <c r="H49" s="4"/>
      <c r="I49" s="4"/>
      <c r="J49" s="4"/>
      <c r="K49" s="4"/>
      <c r="L49" s="4"/>
    </row>
    <row r="50" spans="5:12" ht="15">
      <c r="E50" s="4"/>
      <c r="F50" s="4"/>
      <c r="G50" s="4"/>
      <c r="H50" s="4"/>
      <c r="I50" s="4"/>
      <c r="J50" s="4"/>
      <c r="K50" s="4"/>
      <c r="L50" s="4"/>
    </row>
    <row r="51" spans="5:12" ht="15">
      <c r="E51" s="4"/>
      <c r="F51" s="4"/>
      <c r="G51" s="4"/>
      <c r="H51" s="4"/>
      <c r="I51" s="4"/>
      <c r="J51" s="4"/>
      <c r="K51" s="4"/>
      <c r="L51" s="4"/>
    </row>
    <row r="52" spans="5:12" ht="15">
      <c r="E52" s="4"/>
      <c r="F52" s="4"/>
      <c r="G52" s="4"/>
      <c r="H52" s="4"/>
      <c r="I52" s="4"/>
      <c r="J52" s="4"/>
      <c r="K52" s="4"/>
      <c r="L52" s="4"/>
    </row>
  </sheetData>
  <sheetProtection/>
  <mergeCells count="10">
    <mergeCell ref="A1:C2"/>
    <mergeCell ref="H15:J15"/>
    <mergeCell ref="D1:L1"/>
    <mergeCell ref="D2:L2"/>
    <mergeCell ref="D3:L3"/>
    <mergeCell ref="D6:L6"/>
    <mergeCell ref="D9:L9"/>
    <mergeCell ref="D11:L11"/>
    <mergeCell ref="H14:J14"/>
    <mergeCell ref="D7:L7"/>
  </mergeCells>
  <printOptions/>
  <pageMargins left="0.75" right="0.75" top="1" bottom="0.37" header="0.5" footer="0.27"/>
  <pageSetup horizontalDpi="600" verticalDpi="600" orientation="portrait" scale="83" r:id="rId3"/>
  <rowBreaks count="1" manualBreakCount="1">
    <brk id="53" min="3" max="12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D1:N62"/>
  <sheetViews>
    <sheetView zoomScalePageLayoutView="0" workbookViewId="0" topLeftCell="C1">
      <selection activeCell="N13" sqref="N13"/>
    </sheetView>
  </sheetViews>
  <sheetFormatPr defaultColWidth="9.140625" defaultRowHeight="12.75"/>
  <cols>
    <col min="3" max="3" width="5.8515625" style="0" customWidth="1"/>
    <col min="4" max="4" width="13.421875" style="0" customWidth="1"/>
    <col min="5" max="5" width="12.57421875" style="0" customWidth="1"/>
    <col min="6" max="6" width="13.00390625" style="0" customWidth="1"/>
    <col min="7" max="7" width="15.140625" style="0" bestFit="1" customWidth="1"/>
    <col min="11" max="11" width="17.8515625" style="0" customWidth="1"/>
    <col min="12" max="12" width="11.00390625" style="0" bestFit="1" customWidth="1"/>
    <col min="13" max="13" width="3.140625" style="0" customWidth="1"/>
    <col min="14" max="14" width="15.57421875" style="0" bestFit="1" customWidth="1"/>
  </cols>
  <sheetData>
    <row r="1" spans="4:14" ht="18">
      <c r="D1" s="77" t="s">
        <v>0</v>
      </c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4:14" ht="15">
      <c r="D2" s="78" t="s">
        <v>1</v>
      </c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4:14" ht="15">
      <c r="D3" s="78" t="s">
        <v>2</v>
      </c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4:14" ht="15"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4:14" ht="15.75">
      <c r="D5" s="79" t="s">
        <v>58</v>
      </c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4:14" ht="15">
      <c r="D6" s="4"/>
      <c r="E6" s="78"/>
      <c r="F6" s="78"/>
      <c r="G6" s="78"/>
      <c r="H6" s="78"/>
      <c r="I6" s="78"/>
      <c r="J6" s="78"/>
      <c r="K6" s="78"/>
      <c r="L6" s="78"/>
      <c r="M6" s="78"/>
      <c r="N6" s="78"/>
    </row>
    <row r="7" spans="4:14" ht="15">
      <c r="D7" s="78" t="s">
        <v>4</v>
      </c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4:14" ht="15">
      <c r="D8" s="78" t="s">
        <v>5</v>
      </c>
      <c r="E8" s="78"/>
      <c r="F8" s="78"/>
      <c r="G8" s="78"/>
      <c r="H8" s="78"/>
      <c r="I8" s="78"/>
      <c r="J8" s="78"/>
      <c r="K8" s="78"/>
      <c r="L8" s="78"/>
      <c r="M8" s="78"/>
      <c r="N8" s="78"/>
    </row>
    <row r="9" spans="4:14" ht="15"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4:14" ht="15.75" thickBot="1"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4:14" ht="15.75">
      <c r="D11" s="4"/>
      <c r="E11" s="5" t="s">
        <v>17</v>
      </c>
      <c r="F11" s="5" t="s">
        <v>14</v>
      </c>
      <c r="G11" s="5" t="s">
        <v>12</v>
      </c>
      <c r="H11" s="6" t="s">
        <v>8</v>
      </c>
      <c r="I11" s="80" t="s">
        <v>11</v>
      </c>
      <c r="J11" s="81"/>
      <c r="K11" s="82"/>
      <c r="L11" s="5" t="s">
        <v>8</v>
      </c>
      <c r="M11" s="7"/>
      <c r="N11" s="8" t="s">
        <v>40</v>
      </c>
    </row>
    <row r="12" spans="4:14" ht="16.5" thickBot="1">
      <c r="D12" s="4"/>
      <c r="E12" s="9" t="s">
        <v>16</v>
      </c>
      <c r="F12" s="9" t="s">
        <v>15</v>
      </c>
      <c r="G12" s="9" t="s">
        <v>13</v>
      </c>
      <c r="H12" s="10"/>
      <c r="I12" s="11"/>
      <c r="J12" s="10"/>
      <c r="K12" s="12"/>
      <c r="L12" s="9" t="s">
        <v>10</v>
      </c>
      <c r="M12" s="11"/>
      <c r="N12" s="13" t="s">
        <v>9</v>
      </c>
    </row>
    <row r="13" spans="4:14" ht="15"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4:14" ht="15">
      <c r="D14" s="4"/>
      <c r="E14" s="14" t="s">
        <v>59</v>
      </c>
      <c r="F14" s="4" t="s">
        <v>60</v>
      </c>
      <c r="G14" s="15">
        <v>2400</v>
      </c>
      <c r="H14" s="2" t="s">
        <v>61</v>
      </c>
      <c r="I14" s="4" t="s">
        <v>62</v>
      </c>
      <c r="J14" s="4"/>
      <c r="K14" s="4"/>
      <c r="L14" s="3">
        <v>280</v>
      </c>
      <c r="M14" s="3"/>
      <c r="N14" s="3">
        <f>+G14*L14</f>
        <v>672000</v>
      </c>
    </row>
    <row r="15" spans="4:14" ht="15"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4:14" ht="15"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4:14" ht="15"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4:14" ht="15.75">
      <c r="D18" s="89" t="s">
        <v>72</v>
      </c>
      <c r="E18" s="89"/>
      <c r="F18" s="89"/>
      <c r="G18" s="89"/>
      <c r="H18" s="89"/>
      <c r="I18" s="89"/>
      <c r="J18" s="89"/>
      <c r="K18" s="89"/>
      <c r="L18" s="89"/>
      <c r="M18" s="89"/>
      <c r="N18" s="89"/>
    </row>
    <row r="19" spans="4:14" ht="15.75">
      <c r="D19" s="79" t="s">
        <v>70</v>
      </c>
      <c r="E19" s="79"/>
      <c r="F19" s="79"/>
      <c r="G19" s="79"/>
      <c r="H19" s="79"/>
      <c r="I19" s="79"/>
      <c r="J19" s="79"/>
      <c r="K19" s="79"/>
      <c r="L19" s="79"/>
      <c r="M19" s="79"/>
      <c r="N19" s="79"/>
    </row>
    <row r="20" spans="4:14" ht="15"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4:14" ht="15"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4:14" ht="15.75">
      <c r="D22" s="16" t="s">
        <v>23</v>
      </c>
      <c r="E22" s="4"/>
      <c r="F22" s="4"/>
      <c r="G22" s="17"/>
      <c r="H22" s="2"/>
      <c r="I22" s="4"/>
      <c r="J22" s="4"/>
      <c r="K22" s="4"/>
      <c r="L22" s="18">
        <v>180</v>
      </c>
      <c r="M22" s="18"/>
      <c r="N22" s="19">
        <f>988*L22</f>
        <v>177840</v>
      </c>
    </row>
    <row r="23" spans="4:14" ht="15">
      <c r="D23" s="4" t="s">
        <v>64</v>
      </c>
      <c r="E23" s="4"/>
      <c r="F23" s="4"/>
      <c r="G23" s="4"/>
      <c r="H23" s="4"/>
      <c r="I23" s="4"/>
      <c r="J23" s="4"/>
      <c r="K23" s="4"/>
      <c r="L23" s="4"/>
      <c r="M23" s="4"/>
      <c r="N23" s="19"/>
    </row>
    <row r="24" spans="4:14" ht="15">
      <c r="D24" s="4" t="s">
        <v>63</v>
      </c>
      <c r="E24" s="4"/>
      <c r="F24" s="4"/>
      <c r="G24" s="4"/>
      <c r="H24" s="4"/>
      <c r="I24" s="4"/>
      <c r="J24" s="4"/>
      <c r="K24" s="4"/>
      <c r="L24" s="4"/>
      <c r="M24" s="4"/>
      <c r="N24" s="19"/>
    </row>
    <row r="25" spans="4:14" ht="15">
      <c r="D25" s="4"/>
      <c r="E25" s="4"/>
      <c r="F25" s="4"/>
      <c r="G25" s="4"/>
      <c r="H25" s="4"/>
      <c r="I25" s="4"/>
      <c r="J25" s="4"/>
      <c r="K25" s="4"/>
      <c r="L25" s="4"/>
      <c r="M25" s="4"/>
      <c r="N25" s="19"/>
    </row>
    <row r="26" spans="4:14" ht="15.75">
      <c r="D26" s="16" t="s">
        <v>71</v>
      </c>
      <c r="E26" s="4"/>
      <c r="F26" s="4"/>
      <c r="G26" s="17"/>
      <c r="H26" s="2"/>
      <c r="I26" s="4"/>
      <c r="J26" s="4"/>
      <c r="K26" s="4"/>
      <c r="L26" s="18">
        <v>5</v>
      </c>
      <c r="M26" s="18"/>
      <c r="N26" s="19">
        <f>988*L26</f>
        <v>4940</v>
      </c>
    </row>
    <row r="27" spans="4:14" ht="15">
      <c r="D27" s="4" t="s">
        <v>74</v>
      </c>
      <c r="E27" s="4"/>
      <c r="F27" s="4"/>
      <c r="G27" s="4"/>
      <c r="H27" s="4"/>
      <c r="I27" s="4"/>
      <c r="J27" s="4"/>
      <c r="K27" s="4"/>
      <c r="L27" s="4"/>
      <c r="M27" s="4"/>
      <c r="N27" s="19"/>
    </row>
    <row r="28" spans="4:14" ht="15">
      <c r="D28" s="4"/>
      <c r="E28" s="4"/>
      <c r="F28" s="4"/>
      <c r="G28" s="4"/>
      <c r="H28" s="4"/>
      <c r="I28" s="4"/>
      <c r="J28" s="4"/>
      <c r="K28" s="4"/>
      <c r="L28" s="4"/>
      <c r="M28" s="4"/>
      <c r="N28" s="19"/>
    </row>
    <row r="29" spans="4:14" ht="15">
      <c r="D29" s="4"/>
      <c r="E29" s="4"/>
      <c r="F29" s="4"/>
      <c r="G29" s="4"/>
      <c r="H29" s="4"/>
      <c r="I29" s="4"/>
      <c r="J29" s="4"/>
      <c r="K29" s="4"/>
      <c r="L29" s="4"/>
      <c r="M29" s="4"/>
      <c r="N29" s="19"/>
    </row>
    <row r="30" spans="4:14" ht="15.75">
      <c r="D30" s="20" t="s">
        <v>18</v>
      </c>
      <c r="E30" s="4"/>
      <c r="F30" s="4"/>
      <c r="G30" s="17"/>
      <c r="H30" s="2"/>
      <c r="I30" s="4"/>
      <c r="J30" s="4" t="s">
        <v>66</v>
      </c>
      <c r="K30" s="4"/>
      <c r="L30" s="18">
        <v>59.4</v>
      </c>
      <c r="M30" s="18"/>
      <c r="N30" s="19">
        <f>988*L30</f>
        <v>58687.2</v>
      </c>
    </row>
    <row r="31" spans="4:14" ht="15">
      <c r="D31" s="4" t="s">
        <v>65</v>
      </c>
      <c r="E31" s="4"/>
      <c r="F31" s="4"/>
      <c r="G31" s="4"/>
      <c r="H31" s="4"/>
      <c r="I31" s="4"/>
      <c r="J31" s="4" t="s">
        <v>67</v>
      </c>
      <c r="K31" s="4"/>
      <c r="L31" s="3">
        <v>11</v>
      </c>
      <c r="M31" s="4"/>
      <c r="N31" s="19">
        <f>988*L31</f>
        <v>10868</v>
      </c>
    </row>
    <row r="32" spans="4:14" ht="15">
      <c r="D32" s="21"/>
      <c r="E32" s="4"/>
      <c r="F32" s="4"/>
      <c r="G32" s="4"/>
      <c r="H32" s="4"/>
      <c r="I32" s="4"/>
      <c r="J32" s="4" t="s">
        <v>68</v>
      </c>
      <c r="K32" s="4"/>
      <c r="L32" s="3">
        <v>24.6</v>
      </c>
      <c r="M32" s="4"/>
      <c r="N32" s="19">
        <f>988*L32</f>
        <v>24304.800000000003</v>
      </c>
    </row>
    <row r="33" spans="4:14" ht="15">
      <c r="D33" s="4"/>
      <c r="E33" s="4"/>
      <c r="F33" s="4"/>
      <c r="G33" s="4"/>
      <c r="H33" s="4"/>
      <c r="I33" s="4"/>
      <c r="J33" s="4"/>
      <c r="K33" s="4"/>
      <c r="L33" s="3"/>
      <c r="M33" s="3"/>
      <c r="N33" s="19"/>
    </row>
    <row r="34" spans="4:14" ht="15">
      <c r="D34" s="4"/>
      <c r="E34" s="4"/>
      <c r="F34" s="4"/>
      <c r="G34" s="4"/>
      <c r="H34" s="4"/>
      <c r="I34" s="4"/>
      <c r="J34" s="4"/>
      <c r="K34" s="4"/>
      <c r="L34" s="3"/>
      <c r="M34" s="3"/>
      <c r="N34" s="19"/>
    </row>
    <row r="35" spans="4:14" ht="16.5" thickBot="1">
      <c r="D35" s="20" t="s">
        <v>69</v>
      </c>
      <c r="E35" s="4"/>
      <c r="F35" s="4"/>
      <c r="G35" s="22">
        <v>988</v>
      </c>
      <c r="H35" s="2" t="s">
        <v>61</v>
      </c>
      <c r="I35" s="4"/>
      <c r="J35" s="4"/>
      <c r="K35" s="4"/>
      <c r="L35" s="23">
        <f>SUM(L22:L34)</f>
        <v>280</v>
      </c>
      <c r="M35" s="4"/>
      <c r="N35" s="24">
        <f>SUM(N22:N33)</f>
        <v>276640</v>
      </c>
    </row>
    <row r="36" spans="4:14" ht="15.75" thickTop="1"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4:14" ht="15"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4:14" ht="15"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4:14" ht="15.75">
      <c r="D39" s="89" t="s">
        <v>73</v>
      </c>
      <c r="E39" s="89"/>
      <c r="F39" s="89"/>
      <c r="G39" s="89"/>
      <c r="H39" s="89"/>
      <c r="I39" s="89"/>
      <c r="J39" s="89"/>
      <c r="K39" s="89"/>
      <c r="L39" s="89"/>
      <c r="M39" s="89"/>
      <c r="N39" s="89"/>
    </row>
    <row r="40" spans="4:14" ht="15.75">
      <c r="D40" s="79" t="s">
        <v>97</v>
      </c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4:14" ht="15"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4:14" ht="15.75">
      <c r="D42" s="16" t="s">
        <v>71</v>
      </c>
      <c r="E42" s="4"/>
      <c r="F42" s="4"/>
      <c r="G42" s="17"/>
      <c r="H42" s="2"/>
      <c r="I42" s="4"/>
      <c r="J42" s="4"/>
      <c r="K42" s="4"/>
      <c r="L42" s="18">
        <v>5</v>
      </c>
      <c r="M42" s="18"/>
      <c r="N42" s="19">
        <f>1412*L42</f>
        <v>7060</v>
      </c>
    </row>
    <row r="43" spans="4:14" ht="15">
      <c r="D43" s="4" t="s">
        <v>74</v>
      </c>
      <c r="E43" s="4"/>
      <c r="F43" s="4"/>
      <c r="G43" s="4"/>
      <c r="H43" s="4"/>
      <c r="I43" s="4"/>
      <c r="J43" s="4"/>
      <c r="K43" s="4"/>
      <c r="L43" s="4"/>
      <c r="M43" s="4"/>
      <c r="N43" s="19"/>
    </row>
    <row r="44" spans="4:14" ht="15">
      <c r="D44" s="4"/>
      <c r="E44" s="4"/>
      <c r="F44" s="4"/>
      <c r="G44" s="4"/>
      <c r="H44" s="4"/>
      <c r="I44" s="4"/>
      <c r="J44" s="4"/>
      <c r="K44" s="4"/>
      <c r="L44" s="4"/>
      <c r="M44" s="4"/>
      <c r="N44" s="19"/>
    </row>
    <row r="45" spans="4:14" ht="15.75">
      <c r="D45" s="20" t="s">
        <v>18</v>
      </c>
      <c r="E45" s="4"/>
      <c r="F45" s="4"/>
      <c r="G45" s="17"/>
      <c r="H45" s="2"/>
      <c r="I45" s="4"/>
      <c r="J45" s="4" t="s">
        <v>66</v>
      </c>
      <c r="K45" s="4"/>
      <c r="L45" s="18">
        <v>59.4</v>
      </c>
      <c r="M45" s="4"/>
      <c r="N45" s="19">
        <f>1412*L45</f>
        <v>83872.8</v>
      </c>
    </row>
    <row r="46" spans="4:14" ht="15">
      <c r="D46" s="4"/>
      <c r="E46" s="4"/>
      <c r="F46" s="4"/>
      <c r="G46" s="4"/>
      <c r="H46" s="4"/>
      <c r="I46" s="4"/>
      <c r="J46" s="4" t="s">
        <v>31</v>
      </c>
      <c r="K46" s="4"/>
      <c r="L46" s="18">
        <v>180</v>
      </c>
      <c r="M46" s="4"/>
      <c r="N46" s="19">
        <f>1412*L46</f>
        <v>254160</v>
      </c>
    </row>
    <row r="47" spans="4:14" ht="15">
      <c r="D47" s="21"/>
      <c r="E47" s="4"/>
      <c r="F47" s="4"/>
      <c r="G47" s="4"/>
      <c r="H47" s="4"/>
      <c r="I47" s="4"/>
      <c r="J47" s="4" t="s">
        <v>67</v>
      </c>
      <c r="K47" s="4"/>
      <c r="L47" s="3">
        <v>11</v>
      </c>
      <c r="M47" s="4"/>
      <c r="N47" s="19">
        <f>1412*L47</f>
        <v>15532</v>
      </c>
    </row>
    <row r="48" spans="4:14" ht="15">
      <c r="D48" s="4"/>
      <c r="E48" s="4"/>
      <c r="F48" s="4"/>
      <c r="G48" s="4"/>
      <c r="H48" s="4"/>
      <c r="I48" s="4"/>
      <c r="J48" s="4" t="s">
        <v>68</v>
      </c>
      <c r="K48" s="4"/>
      <c r="L48" s="3">
        <v>24.6</v>
      </c>
      <c r="M48" s="4"/>
      <c r="N48" s="19">
        <f>1412*L48</f>
        <v>34735.200000000004</v>
      </c>
    </row>
    <row r="49" spans="4:14" ht="15"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4:14" ht="16.5" thickBot="1">
      <c r="D50" s="20" t="s">
        <v>69</v>
      </c>
      <c r="E50" s="4"/>
      <c r="F50" s="4"/>
      <c r="G50" s="22">
        <v>1412</v>
      </c>
      <c r="H50" s="2" t="s">
        <v>61</v>
      </c>
      <c r="I50" s="4"/>
      <c r="J50" s="4"/>
      <c r="K50" s="4"/>
      <c r="L50" s="23">
        <f>SUM(L42:L49)</f>
        <v>280</v>
      </c>
      <c r="M50" s="4"/>
      <c r="N50" s="24">
        <f>SUM(N42:N49)</f>
        <v>395360</v>
      </c>
    </row>
    <row r="51" spans="4:14" ht="15.75" thickTop="1"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4:14" ht="15"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4:14" ht="15"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4:14" ht="16.5" thickBot="1">
      <c r="D54" s="4"/>
      <c r="E54" s="20" t="s">
        <v>56</v>
      </c>
      <c r="F54" s="4"/>
      <c r="G54" s="25">
        <v>2400</v>
      </c>
      <c r="H54" s="1" t="s">
        <v>61</v>
      </c>
      <c r="I54" s="4"/>
      <c r="J54" s="20"/>
      <c r="K54" s="20"/>
      <c r="L54" s="20"/>
      <c r="M54" s="20"/>
      <c r="N54" s="26">
        <f>+N35+N50</f>
        <v>672000</v>
      </c>
    </row>
    <row r="55" spans="4:14" ht="15.75" thickTop="1"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4:14" ht="15"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4:14" ht="15"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4:14" ht="15">
      <c r="D58" s="4" t="s">
        <v>140</v>
      </c>
      <c r="F58" s="4"/>
      <c r="G58" s="4"/>
      <c r="H58" s="4"/>
      <c r="I58" s="4"/>
      <c r="J58" s="4"/>
      <c r="K58" s="4"/>
      <c r="L58" s="4"/>
      <c r="M58" s="4"/>
      <c r="N58" s="4"/>
    </row>
    <row r="59" spans="4:14" ht="15">
      <c r="D59" s="4"/>
      <c r="F59" s="4"/>
      <c r="G59" s="4"/>
      <c r="H59" s="4"/>
      <c r="I59" s="4"/>
      <c r="J59" s="4"/>
      <c r="K59" s="4"/>
      <c r="L59" s="4"/>
      <c r="M59" s="4"/>
      <c r="N59" s="4"/>
    </row>
    <row r="60" spans="4:14" ht="15">
      <c r="D60" s="4"/>
      <c r="F60" s="4"/>
      <c r="G60" s="4"/>
      <c r="H60" s="4"/>
      <c r="I60" s="4"/>
      <c r="J60" s="4"/>
      <c r="K60" s="4"/>
      <c r="L60" s="4"/>
      <c r="M60" s="4"/>
      <c r="N60" s="4"/>
    </row>
    <row r="61" spans="4:14" ht="15">
      <c r="D61" s="4"/>
      <c r="F61" s="4"/>
      <c r="G61" s="4"/>
      <c r="H61" s="4"/>
      <c r="I61" s="4"/>
      <c r="J61" s="4"/>
      <c r="K61" s="4"/>
      <c r="L61" s="4"/>
      <c r="M61" s="4"/>
      <c r="N61" s="4"/>
    </row>
    <row r="62" spans="4:14" ht="15">
      <c r="D62" s="4" t="s">
        <v>24</v>
      </c>
      <c r="F62" s="4"/>
      <c r="G62" s="4"/>
      <c r="H62" s="4"/>
      <c r="I62" s="4"/>
      <c r="J62" s="4"/>
      <c r="K62" s="4"/>
      <c r="L62" s="4"/>
      <c r="M62" s="4"/>
      <c r="N62" s="4"/>
    </row>
  </sheetData>
  <sheetProtection/>
  <mergeCells count="12">
    <mergeCell ref="D8:N8"/>
    <mergeCell ref="D40:N40"/>
    <mergeCell ref="D39:N39"/>
    <mergeCell ref="D19:N19"/>
    <mergeCell ref="D18:N18"/>
    <mergeCell ref="I11:K11"/>
    <mergeCell ref="D7:N7"/>
    <mergeCell ref="E6:N6"/>
    <mergeCell ref="D1:N1"/>
    <mergeCell ref="D2:N2"/>
    <mergeCell ref="D3:N3"/>
    <mergeCell ref="D5:N5"/>
  </mergeCells>
  <printOptions/>
  <pageMargins left="0.5" right="0.49" top="1" bottom="0.43" header="0.5" footer="0.24"/>
  <pageSetup horizontalDpi="600" verticalDpi="600" orientation="portrait" scale="6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D1:N60"/>
  <sheetViews>
    <sheetView zoomScalePageLayoutView="0" workbookViewId="0" topLeftCell="C1">
      <selection activeCell="I44" sqref="I44"/>
    </sheetView>
  </sheetViews>
  <sheetFormatPr defaultColWidth="9.140625" defaultRowHeight="12.75"/>
  <cols>
    <col min="3" max="3" width="5.8515625" style="0" customWidth="1"/>
    <col min="4" max="4" width="13.421875" style="0" customWidth="1"/>
    <col min="5" max="5" width="12.57421875" style="0" customWidth="1"/>
    <col min="6" max="6" width="13.00390625" style="0" customWidth="1"/>
    <col min="7" max="7" width="15.57421875" style="0" bestFit="1" customWidth="1"/>
    <col min="11" max="11" width="12.421875" style="0" customWidth="1"/>
    <col min="12" max="12" width="12.28125" style="0" bestFit="1" customWidth="1"/>
    <col min="13" max="13" width="3.140625" style="0" customWidth="1"/>
    <col min="14" max="14" width="15.57421875" style="0" bestFit="1" customWidth="1"/>
  </cols>
  <sheetData>
    <row r="1" spans="4:14" ht="18">
      <c r="D1" s="77" t="s">
        <v>0</v>
      </c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4:14" ht="15">
      <c r="D2" s="78" t="s">
        <v>1</v>
      </c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4:14" ht="15">
      <c r="D3" s="78" t="s">
        <v>2</v>
      </c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4:14" ht="15"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4:14" ht="15.75">
      <c r="D5" s="79" t="s">
        <v>58</v>
      </c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4:14" ht="15">
      <c r="D6" s="4"/>
      <c r="E6" s="78"/>
      <c r="F6" s="78"/>
      <c r="G6" s="78"/>
      <c r="H6" s="78"/>
      <c r="I6" s="78"/>
      <c r="J6" s="78"/>
      <c r="K6" s="78"/>
      <c r="L6" s="78"/>
      <c r="M6" s="78"/>
      <c r="N6" s="78"/>
    </row>
    <row r="7" spans="4:14" ht="15">
      <c r="D7" s="78" t="s">
        <v>4</v>
      </c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4:14" ht="15">
      <c r="D8" s="78" t="s">
        <v>5</v>
      </c>
      <c r="E8" s="78"/>
      <c r="F8" s="78"/>
      <c r="G8" s="78"/>
      <c r="H8" s="78"/>
      <c r="I8" s="78"/>
      <c r="J8" s="78"/>
      <c r="K8" s="78"/>
      <c r="L8" s="78"/>
      <c r="M8" s="78"/>
      <c r="N8" s="78"/>
    </row>
    <row r="9" spans="4:14" ht="15"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4:14" ht="15.75" thickBot="1"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4:14" ht="15.75">
      <c r="D11" s="4"/>
      <c r="E11" s="5" t="s">
        <v>17</v>
      </c>
      <c r="F11" s="5" t="s">
        <v>14</v>
      </c>
      <c r="G11" s="5" t="s">
        <v>12</v>
      </c>
      <c r="H11" s="6" t="s">
        <v>8</v>
      </c>
      <c r="I11" s="80" t="s">
        <v>11</v>
      </c>
      <c r="J11" s="81"/>
      <c r="K11" s="82"/>
      <c r="L11" s="5" t="s">
        <v>8</v>
      </c>
      <c r="M11" s="7"/>
      <c r="N11" s="8" t="s">
        <v>40</v>
      </c>
    </row>
    <row r="12" spans="4:14" ht="16.5" thickBot="1">
      <c r="D12" s="4"/>
      <c r="E12" s="9" t="s">
        <v>16</v>
      </c>
      <c r="F12" s="9" t="s">
        <v>15</v>
      </c>
      <c r="G12" s="9" t="s">
        <v>13</v>
      </c>
      <c r="H12" s="10"/>
      <c r="I12" s="11"/>
      <c r="J12" s="10"/>
      <c r="K12" s="12"/>
      <c r="L12" s="9" t="s">
        <v>10</v>
      </c>
      <c r="M12" s="11"/>
      <c r="N12" s="13" t="s">
        <v>9</v>
      </c>
    </row>
    <row r="13" spans="4:14" ht="15"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4:14" ht="15">
      <c r="D14" s="4"/>
      <c r="E14" s="14" t="s">
        <v>6</v>
      </c>
      <c r="F14" s="4" t="s">
        <v>143</v>
      </c>
      <c r="G14" s="15">
        <v>748432</v>
      </c>
      <c r="H14" s="2" t="s">
        <v>144</v>
      </c>
      <c r="I14" s="4" t="s">
        <v>145</v>
      </c>
      <c r="J14" s="4"/>
      <c r="K14" s="4"/>
      <c r="L14" s="3">
        <v>0.37</v>
      </c>
      <c r="M14" s="3"/>
      <c r="N14" s="3">
        <f>+G14*L14</f>
        <v>276919.84</v>
      </c>
    </row>
    <row r="15" spans="4:14" ht="15"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4:14" ht="15"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4:14" ht="15.75">
      <c r="D17" s="16" t="s">
        <v>23</v>
      </c>
      <c r="E17" s="4"/>
      <c r="F17" s="4"/>
      <c r="G17" s="17">
        <v>168246</v>
      </c>
      <c r="H17" s="2" t="s">
        <v>144</v>
      </c>
      <c r="I17" s="4"/>
      <c r="J17" s="4"/>
      <c r="K17" s="4"/>
      <c r="L17" s="47">
        <f>0.11+0.1925</f>
        <v>0.3025</v>
      </c>
      <c r="M17" s="18"/>
      <c r="N17" s="19">
        <f>+G17*L17</f>
        <v>50894.415</v>
      </c>
    </row>
    <row r="18" spans="4:14" ht="15">
      <c r="D18" s="4" t="s">
        <v>146</v>
      </c>
      <c r="E18" s="4"/>
      <c r="F18" s="4"/>
      <c r="G18" s="4"/>
      <c r="H18" s="4"/>
      <c r="I18" s="4"/>
      <c r="J18" s="4"/>
      <c r="K18" s="4"/>
      <c r="L18" s="45"/>
      <c r="M18" s="4"/>
      <c r="N18" s="4"/>
    </row>
    <row r="19" spans="4:14" ht="15">
      <c r="D19" s="4" t="s">
        <v>147</v>
      </c>
      <c r="E19" s="4"/>
      <c r="F19" s="4"/>
      <c r="G19" s="4"/>
      <c r="H19" s="4"/>
      <c r="I19" s="4"/>
      <c r="J19" s="4"/>
      <c r="K19" s="4"/>
      <c r="L19" s="45"/>
      <c r="M19" s="4"/>
      <c r="N19" s="19"/>
    </row>
    <row r="20" spans="4:14" ht="15">
      <c r="D20" s="4"/>
      <c r="E20" s="4"/>
      <c r="F20" s="4"/>
      <c r="G20" s="4"/>
      <c r="H20" s="4"/>
      <c r="I20" s="4"/>
      <c r="J20" s="4"/>
      <c r="K20" s="4"/>
      <c r="L20" s="45"/>
      <c r="M20" s="4"/>
      <c r="N20" s="19"/>
    </row>
    <row r="21" spans="4:14" ht="15.75">
      <c r="D21" s="16" t="s">
        <v>71</v>
      </c>
      <c r="E21" s="4"/>
      <c r="F21" s="4"/>
      <c r="G21" s="17">
        <v>580186</v>
      </c>
      <c r="H21" s="2" t="s">
        <v>144</v>
      </c>
      <c r="I21" s="4"/>
      <c r="J21" s="4"/>
      <c r="K21" s="4"/>
      <c r="L21" s="47">
        <f>0.11+0.1925</f>
        <v>0.3025</v>
      </c>
      <c r="M21" s="18"/>
      <c r="N21" s="19">
        <f>+G21*L21</f>
        <v>175506.26499999998</v>
      </c>
    </row>
    <row r="22" spans="4:14" ht="15">
      <c r="D22" s="4" t="s">
        <v>146</v>
      </c>
      <c r="E22" s="4"/>
      <c r="F22" s="4"/>
      <c r="G22" s="4"/>
      <c r="H22" s="4"/>
      <c r="I22" s="4"/>
      <c r="J22" s="4"/>
      <c r="K22" s="4"/>
      <c r="L22" s="45"/>
      <c r="M22" s="4"/>
      <c r="N22" s="19"/>
    </row>
    <row r="23" spans="4:14" ht="15">
      <c r="D23" s="4" t="s">
        <v>148</v>
      </c>
      <c r="E23" s="4"/>
      <c r="F23" s="4"/>
      <c r="G23" s="4"/>
      <c r="H23" s="4"/>
      <c r="I23" s="4"/>
      <c r="J23" s="4"/>
      <c r="K23" s="4"/>
      <c r="L23" s="45"/>
      <c r="M23" s="4"/>
      <c r="N23" s="19"/>
    </row>
    <row r="24" spans="4:14" ht="15">
      <c r="D24" s="4"/>
      <c r="E24" s="4"/>
      <c r="F24" s="4"/>
      <c r="G24" s="4"/>
      <c r="H24" s="4"/>
      <c r="I24" s="4"/>
      <c r="J24" s="4"/>
      <c r="K24" s="4"/>
      <c r="L24" s="45"/>
      <c r="M24" s="4"/>
      <c r="N24" s="19"/>
    </row>
    <row r="25" spans="4:14" ht="15.75">
      <c r="D25" s="20" t="s">
        <v>18</v>
      </c>
      <c r="E25" s="4"/>
      <c r="F25" s="4"/>
      <c r="G25" s="17"/>
      <c r="H25" s="2"/>
      <c r="I25" s="4"/>
      <c r="J25" s="4"/>
      <c r="K25" s="4"/>
      <c r="L25" s="47"/>
      <c r="M25" s="18"/>
      <c r="N25" s="19"/>
    </row>
    <row r="26" spans="4:14" ht="15">
      <c r="D26" s="4" t="s">
        <v>153</v>
      </c>
      <c r="E26" s="4"/>
      <c r="F26" s="4"/>
      <c r="G26" s="4"/>
      <c r="H26" s="4"/>
      <c r="I26" s="4"/>
      <c r="J26" s="4" t="s">
        <v>149</v>
      </c>
      <c r="K26" s="4"/>
      <c r="L26" s="44">
        <v>0.005</v>
      </c>
      <c r="M26" s="18"/>
      <c r="N26" s="19">
        <f>+L26*G14</f>
        <v>3742.16</v>
      </c>
    </row>
    <row r="27" spans="4:14" ht="15">
      <c r="D27" s="21"/>
      <c r="E27" s="4"/>
      <c r="F27" s="4"/>
      <c r="G27" s="4"/>
      <c r="H27" s="4"/>
      <c r="I27" s="4"/>
      <c r="J27" s="4" t="s">
        <v>32</v>
      </c>
      <c r="K27" s="4"/>
      <c r="L27" s="44">
        <v>0.008</v>
      </c>
      <c r="M27" s="18"/>
      <c r="N27" s="19">
        <f>+G14*L27</f>
        <v>5987.456</v>
      </c>
    </row>
    <row r="28" spans="4:14" ht="15">
      <c r="D28" s="4"/>
      <c r="E28" s="4"/>
      <c r="F28" s="4"/>
      <c r="G28" s="4"/>
      <c r="H28" s="4"/>
      <c r="I28" s="4"/>
      <c r="J28" s="4" t="s">
        <v>31</v>
      </c>
      <c r="K28" s="4"/>
      <c r="L28" s="47">
        <v>0.0075</v>
      </c>
      <c r="M28" s="18"/>
      <c r="N28" s="19">
        <f>+L28*G14</f>
        <v>5613.24</v>
      </c>
    </row>
    <row r="29" spans="4:14" ht="15">
      <c r="D29" s="4"/>
      <c r="E29" s="4"/>
      <c r="F29" s="4"/>
      <c r="G29" s="4"/>
      <c r="H29" s="4"/>
      <c r="I29" s="4"/>
      <c r="J29" s="4" t="s">
        <v>150</v>
      </c>
      <c r="K29" s="4"/>
      <c r="L29" s="46">
        <v>0.002</v>
      </c>
      <c r="M29" s="4"/>
      <c r="N29" s="19">
        <f>+L29*G14</f>
        <v>1496.864</v>
      </c>
    </row>
    <row r="30" spans="4:14" ht="15.75">
      <c r="D30" s="20"/>
      <c r="E30" s="4"/>
      <c r="F30" s="4"/>
      <c r="G30" s="22"/>
      <c r="H30" s="2"/>
      <c r="I30" s="4"/>
      <c r="J30" s="4" t="s">
        <v>68</v>
      </c>
      <c r="K30" s="4"/>
      <c r="L30" s="46">
        <v>0.03</v>
      </c>
      <c r="M30" s="4"/>
      <c r="N30" s="19">
        <f>+L30*G14</f>
        <v>22452.96</v>
      </c>
    </row>
    <row r="31" spans="4:14" ht="15">
      <c r="D31" s="4"/>
      <c r="E31" s="4"/>
      <c r="F31" s="4"/>
      <c r="G31" s="4"/>
      <c r="H31" s="4"/>
      <c r="I31" s="4"/>
      <c r="J31" s="4" t="s">
        <v>151</v>
      </c>
      <c r="K31" s="4"/>
      <c r="L31" s="46">
        <v>0.002</v>
      </c>
      <c r="M31" s="3"/>
      <c r="N31" s="19">
        <f>+L31*G14</f>
        <v>1496.864</v>
      </c>
    </row>
    <row r="32" spans="4:14" ht="15">
      <c r="D32" s="4"/>
      <c r="E32" s="4"/>
      <c r="F32" s="4"/>
      <c r="G32" s="4"/>
      <c r="H32" s="4"/>
      <c r="I32" s="4"/>
      <c r="J32" s="4" t="s">
        <v>152</v>
      </c>
      <c r="K32" s="4"/>
      <c r="L32" s="46">
        <v>0.013</v>
      </c>
      <c r="M32" s="3"/>
      <c r="N32" s="19">
        <f>+L32*G14</f>
        <v>9729.616</v>
      </c>
    </row>
    <row r="33" spans="4:14" ht="16.5" thickBot="1">
      <c r="D33" s="4"/>
      <c r="E33" s="4"/>
      <c r="F33" s="4"/>
      <c r="G33" s="4"/>
      <c r="H33" s="4"/>
      <c r="I33" s="4"/>
      <c r="J33" s="4"/>
      <c r="K33" s="1" t="s">
        <v>9</v>
      </c>
      <c r="M33" s="20"/>
      <c r="N33" s="48">
        <f>SUM(N17:N32)</f>
        <v>276919.83999999997</v>
      </c>
    </row>
    <row r="34" spans="9:14" ht="15.75" thickTop="1">
      <c r="I34" s="4"/>
      <c r="J34" s="4"/>
      <c r="K34" s="4"/>
      <c r="L34" s="4"/>
      <c r="M34" s="4"/>
      <c r="N34" s="4"/>
    </row>
    <row r="35" spans="9:14" ht="15">
      <c r="I35" s="4"/>
      <c r="J35" s="4"/>
      <c r="K35" s="4"/>
      <c r="L35" s="4"/>
      <c r="M35" s="4"/>
      <c r="N35" s="4"/>
    </row>
    <row r="36" spans="9:14" ht="15">
      <c r="I36" s="4"/>
      <c r="J36" s="4"/>
      <c r="K36" s="4"/>
      <c r="L36" s="4"/>
      <c r="M36" s="4"/>
      <c r="N36" s="4"/>
    </row>
    <row r="43" ht="15">
      <c r="D43" s="4" t="s">
        <v>140</v>
      </c>
    </row>
    <row r="44" ht="15">
      <c r="D44" s="4"/>
    </row>
    <row r="45" ht="15">
      <c r="D45" s="4"/>
    </row>
    <row r="46" ht="15">
      <c r="D46" s="4"/>
    </row>
    <row r="47" ht="15">
      <c r="D47" s="4" t="s">
        <v>24</v>
      </c>
    </row>
    <row r="48" ht="15">
      <c r="D48" s="4" t="s">
        <v>141</v>
      </c>
    </row>
    <row r="51" spans="4:8" ht="15">
      <c r="D51" s="4"/>
      <c r="E51" s="4"/>
      <c r="F51" s="4"/>
      <c r="G51" s="4"/>
      <c r="H51" s="4"/>
    </row>
    <row r="52" spans="4:8" ht="15">
      <c r="D52" s="4"/>
      <c r="E52" s="4"/>
      <c r="F52" s="4"/>
      <c r="G52" s="4"/>
      <c r="H52" s="4"/>
    </row>
    <row r="53" spans="6:8" ht="15">
      <c r="F53" s="4"/>
      <c r="G53" s="4"/>
      <c r="H53" s="4"/>
    </row>
    <row r="54" spans="6:14" ht="15">
      <c r="F54" s="4"/>
      <c r="G54" s="4"/>
      <c r="H54" s="4"/>
      <c r="I54" s="4"/>
      <c r="J54" s="4"/>
      <c r="K54" s="4"/>
      <c r="L54" s="4"/>
      <c r="M54" s="4"/>
      <c r="N54" s="4"/>
    </row>
    <row r="55" spans="6:14" ht="15">
      <c r="F55" s="4"/>
      <c r="G55" s="4"/>
      <c r="H55" s="4"/>
      <c r="I55" s="4"/>
      <c r="J55" s="4"/>
      <c r="K55" s="4"/>
      <c r="L55" s="4"/>
      <c r="M55" s="4"/>
      <c r="N55" s="4"/>
    </row>
    <row r="56" spans="6:14" ht="15">
      <c r="F56" s="4"/>
      <c r="G56" s="4"/>
      <c r="H56" s="4"/>
      <c r="I56" s="4"/>
      <c r="J56" s="4"/>
      <c r="K56" s="4"/>
      <c r="L56" s="4"/>
      <c r="M56" s="4"/>
      <c r="N56" s="4"/>
    </row>
    <row r="57" spans="6:14" ht="15">
      <c r="F57" s="4"/>
      <c r="G57" s="4"/>
      <c r="H57" s="4"/>
      <c r="I57" s="4"/>
      <c r="J57" s="4"/>
      <c r="K57" s="4"/>
      <c r="L57" s="4"/>
      <c r="M57" s="4"/>
      <c r="N57" s="4"/>
    </row>
    <row r="58" spans="9:14" ht="15">
      <c r="I58" s="4"/>
      <c r="J58" s="4"/>
      <c r="K58" s="4"/>
      <c r="L58" s="4"/>
      <c r="M58" s="4"/>
      <c r="N58" s="4"/>
    </row>
    <row r="59" spans="9:14" ht="15">
      <c r="I59" s="4"/>
      <c r="J59" s="4"/>
      <c r="K59" s="4"/>
      <c r="L59" s="4"/>
      <c r="M59" s="4"/>
      <c r="N59" s="4"/>
    </row>
    <row r="60" spans="9:14" ht="15">
      <c r="I60" s="4"/>
      <c r="J60" s="4"/>
      <c r="K60" s="4"/>
      <c r="L60" s="4"/>
      <c r="M60" s="4"/>
      <c r="N60" s="4"/>
    </row>
  </sheetData>
  <sheetProtection/>
  <mergeCells count="8">
    <mergeCell ref="D8:N8"/>
    <mergeCell ref="I11:K11"/>
    <mergeCell ref="D7:N7"/>
    <mergeCell ref="E6:N6"/>
    <mergeCell ref="D1:N1"/>
    <mergeCell ref="D2:N2"/>
    <mergeCell ref="D3:N3"/>
    <mergeCell ref="D5:N5"/>
  </mergeCells>
  <printOptions/>
  <pageMargins left="0.5" right="0.49" top="1" bottom="0.43" header="0.5" footer="0.24"/>
  <pageSetup horizontalDpi="600" verticalDpi="600" orientation="portrait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D1:N61"/>
  <sheetViews>
    <sheetView zoomScalePageLayoutView="0" workbookViewId="0" topLeftCell="A1">
      <selection activeCell="E12" sqref="E12"/>
    </sheetView>
  </sheetViews>
  <sheetFormatPr defaultColWidth="9.140625" defaultRowHeight="12.75"/>
  <cols>
    <col min="3" max="3" width="5.8515625" style="0" customWidth="1"/>
    <col min="4" max="4" width="13.421875" style="0" customWidth="1"/>
    <col min="5" max="5" width="12.57421875" style="0" customWidth="1"/>
    <col min="6" max="6" width="13.00390625" style="0" customWidth="1"/>
    <col min="7" max="7" width="15.57421875" style="0" bestFit="1" customWidth="1"/>
    <col min="11" max="11" width="17.8515625" style="0" customWidth="1"/>
    <col min="12" max="12" width="11.00390625" style="0" bestFit="1" customWidth="1"/>
    <col min="13" max="13" width="3.140625" style="0" customWidth="1"/>
    <col min="14" max="14" width="20.140625" style="0" bestFit="1" customWidth="1"/>
  </cols>
  <sheetData>
    <row r="1" spans="4:14" ht="18">
      <c r="D1" s="77" t="s">
        <v>0</v>
      </c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4:14" ht="15">
      <c r="D2" s="78" t="s">
        <v>1</v>
      </c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4:14" ht="15">
      <c r="D3" s="78" t="s">
        <v>2</v>
      </c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4:14" ht="15"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4:14" ht="15.75">
      <c r="D5" s="79" t="s">
        <v>58</v>
      </c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4:14" ht="15">
      <c r="D6" s="4"/>
      <c r="E6" s="78"/>
      <c r="F6" s="78"/>
      <c r="G6" s="78"/>
      <c r="H6" s="78"/>
      <c r="I6" s="78"/>
      <c r="J6" s="78"/>
      <c r="K6" s="78"/>
      <c r="L6" s="78"/>
      <c r="M6" s="78"/>
      <c r="N6" s="78"/>
    </row>
    <row r="7" spans="4:14" ht="15">
      <c r="D7" s="78" t="s">
        <v>4</v>
      </c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4:14" ht="15">
      <c r="D8" s="78" t="s">
        <v>5</v>
      </c>
      <c r="E8" s="78"/>
      <c r="F8" s="78"/>
      <c r="G8" s="78"/>
      <c r="H8" s="78"/>
      <c r="I8" s="78"/>
      <c r="J8" s="78"/>
      <c r="K8" s="78"/>
      <c r="L8" s="78"/>
      <c r="M8" s="78"/>
      <c r="N8" s="78"/>
    </row>
    <row r="9" spans="4:14" ht="15"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4:14" ht="15.75" thickBot="1"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4:14" ht="15.75">
      <c r="D11" s="4"/>
      <c r="E11" s="5" t="s">
        <v>17</v>
      </c>
      <c r="F11" s="5" t="s">
        <v>14</v>
      </c>
      <c r="G11" s="5" t="s">
        <v>12</v>
      </c>
      <c r="H11" s="6" t="s">
        <v>8</v>
      </c>
      <c r="I11" s="80" t="s">
        <v>11</v>
      </c>
      <c r="J11" s="81"/>
      <c r="K11" s="82"/>
      <c r="L11" s="5" t="s">
        <v>8</v>
      </c>
      <c r="M11" s="7"/>
      <c r="N11" s="8" t="s">
        <v>40</v>
      </c>
    </row>
    <row r="12" spans="4:14" ht="16.5" thickBot="1">
      <c r="D12" s="4"/>
      <c r="E12" s="9" t="s">
        <v>16</v>
      </c>
      <c r="F12" s="9" t="s">
        <v>15</v>
      </c>
      <c r="G12" s="9" t="s">
        <v>13</v>
      </c>
      <c r="H12" s="10"/>
      <c r="I12" s="11"/>
      <c r="J12" s="10"/>
      <c r="K12" s="12"/>
      <c r="L12" s="9" t="s">
        <v>10</v>
      </c>
      <c r="M12" s="11"/>
      <c r="N12" s="13" t="s">
        <v>9</v>
      </c>
    </row>
    <row r="13" spans="4:14" ht="15"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4:14" ht="15">
      <c r="D14" s="4"/>
      <c r="E14" s="14" t="s">
        <v>6</v>
      </c>
      <c r="F14" s="4" t="s">
        <v>143</v>
      </c>
      <c r="G14" s="15">
        <v>748432</v>
      </c>
      <c r="H14" s="2" t="s">
        <v>144</v>
      </c>
      <c r="I14" s="4" t="s">
        <v>154</v>
      </c>
      <c r="J14" s="4"/>
      <c r="K14" s="4"/>
      <c r="L14" s="3">
        <v>0.37</v>
      </c>
      <c r="M14" s="3"/>
      <c r="N14" s="3">
        <f>+G14*L14</f>
        <v>276919.84</v>
      </c>
    </row>
    <row r="15" spans="4:14" ht="15"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4:14" ht="15"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4:14" ht="15"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4:14" ht="15"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4:14" ht="15"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4:14" ht="15.75">
      <c r="D20" s="16" t="s">
        <v>23</v>
      </c>
      <c r="E20" s="4"/>
      <c r="F20" s="4"/>
      <c r="G20" s="17">
        <v>168246</v>
      </c>
      <c r="H20" s="2" t="s">
        <v>155</v>
      </c>
      <c r="I20" s="4"/>
      <c r="J20" s="4"/>
      <c r="K20" s="4"/>
      <c r="L20" s="18">
        <v>0.11</v>
      </c>
      <c r="M20" s="18"/>
      <c r="N20" s="19">
        <f>+G20*L20</f>
        <v>18507.06</v>
      </c>
    </row>
    <row r="21" spans="4:14" ht="15">
      <c r="D21" s="4" t="s">
        <v>208</v>
      </c>
      <c r="E21" s="4"/>
      <c r="F21" s="4"/>
      <c r="G21" s="4"/>
      <c r="H21" s="4"/>
      <c r="I21" s="4"/>
      <c r="J21" s="4"/>
      <c r="K21" s="4"/>
      <c r="L21" s="4"/>
      <c r="M21" s="4"/>
      <c r="N21" s="19"/>
    </row>
    <row r="22" spans="4:14" ht="15">
      <c r="D22" s="4"/>
      <c r="E22" s="4"/>
      <c r="F22" s="4"/>
      <c r="G22" s="4"/>
      <c r="H22" s="4"/>
      <c r="I22" s="4"/>
      <c r="J22" s="4"/>
      <c r="K22" s="4"/>
      <c r="L22" s="4"/>
      <c r="M22" s="4"/>
      <c r="N22" s="19"/>
    </row>
    <row r="23" spans="4:14" ht="15">
      <c r="D23" s="4"/>
      <c r="E23" s="4"/>
      <c r="F23" s="4"/>
      <c r="G23" s="4"/>
      <c r="H23" s="4"/>
      <c r="I23" s="4"/>
      <c r="J23" s="4"/>
      <c r="K23" s="4"/>
      <c r="L23" s="4"/>
      <c r="M23" s="4"/>
      <c r="N23" s="19"/>
    </row>
    <row r="24" spans="4:14" ht="15.75">
      <c r="D24" s="16" t="s">
        <v>71</v>
      </c>
      <c r="E24" s="4"/>
      <c r="F24" s="4"/>
      <c r="G24" s="17">
        <v>580186</v>
      </c>
      <c r="H24" s="2" t="s">
        <v>155</v>
      </c>
      <c r="I24" s="4"/>
      <c r="J24" s="4"/>
      <c r="K24" s="4"/>
      <c r="L24" s="18">
        <v>0.11</v>
      </c>
      <c r="M24" s="18"/>
      <c r="N24" s="19">
        <f>+G24*L24</f>
        <v>63820.46</v>
      </c>
    </row>
    <row r="25" spans="4:14" ht="15">
      <c r="D25" s="4" t="s">
        <v>207</v>
      </c>
      <c r="E25" s="4"/>
      <c r="F25" s="4"/>
      <c r="G25" s="4"/>
      <c r="H25" s="4"/>
      <c r="I25" s="4"/>
      <c r="J25" s="4"/>
      <c r="K25" s="4"/>
      <c r="L25" s="4"/>
      <c r="M25" s="4"/>
      <c r="N25" s="19"/>
    </row>
    <row r="26" spans="4:14" ht="15">
      <c r="D26" s="4"/>
      <c r="E26" s="4"/>
      <c r="F26" s="4"/>
      <c r="G26" s="4"/>
      <c r="H26" s="4"/>
      <c r="I26" s="4"/>
      <c r="J26" s="4"/>
      <c r="K26" s="4"/>
      <c r="L26" s="4"/>
      <c r="M26" s="4"/>
      <c r="N26" s="19"/>
    </row>
    <row r="27" spans="4:14" ht="15">
      <c r="D27" s="4"/>
      <c r="E27" s="4"/>
      <c r="F27" s="4"/>
      <c r="G27" s="4"/>
      <c r="H27" s="4"/>
      <c r="I27" s="4"/>
      <c r="J27" s="4"/>
      <c r="K27" s="4"/>
      <c r="L27" s="4"/>
      <c r="M27" s="4"/>
      <c r="N27" s="19"/>
    </row>
    <row r="28" spans="4:14" ht="15.75">
      <c r="D28" s="20" t="s">
        <v>18</v>
      </c>
      <c r="E28" s="4"/>
      <c r="F28" s="4"/>
      <c r="G28" s="15">
        <v>748432</v>
      </c>
      <c r="H28" s="2" t="s">
        <v>155</v>
      </c>
      <c r="I28" s="4"/>
      <c r="J28" s="4" t="s">
        <v>156</v>
      </c>
      <c r="K28" s="4"/>
      <c r="L28" s="18">
        <v>0.1925</v>
      </c>
      <c r="M28" s="18"/>
      <c r="N28" s="19">
        <f>+G14*L28</f>
        <v>144073.16</v>
      </c>
    </row>
    <row r="29" spans="4:14" ht="15">
      <c r="D29" s="4" t="s">
        <v>65</v>
      </c>
      <c r="E29" s="4"/>
      <c r="F29" s="4"/>
      <c r="G29" s="4"/>
      <c r="H29" s="4"/>
      <c r="I29" s="4"/>
      <c r="J29" s="4" t="s">
        <v>157</v>
      </c>
      <c r="K29" s="4"/>
      <c r="L29" s="46">
        <v>0.005</v>
      </c>
      <c r="M29" s="4"/>
      <c r="N29" s="19">
        <f>+G14*L29</f>
        <v>3742.16</v>
      </c>
    </row>
    <row r="30" spans="4:14" ht="15">
      <c r="D30" s="21"/>
      <c r="E30" s="4"/>
      <c r="F30" s="4"/>
      <c r="G30" s="4"/>
      <c r="H30" s="4"/>
      <c r="I30" s="4"/>
      <c r="J30" s="4" t="s">
        <v>158</v>
      </c>
      <c r="K30" s="4"/>
      <c r="L30" s="46">
        <v>0.008</v>
      </c>
      <c r="M30" s="4"/>
      <c r="N30" s="19">
        <f>+G14*L30</f>
        <v>5987.456</v>
      </c>
    </row>
    <row r="31" spans="4:14" ht="15">
      <c r="D31" s="21"/>
      <c r="E31" s="4"/>
      <c r="F31" s="4"/>
      <c r="G31" s="4"/>
      <c r="H31" s="4"/>
      <c r="I31" s="4"/>
      <c r="J31" s="4" t="s">
        <v>31</v>
      </c>
      <c r="K31" s="4"/>
      <c r="L31" s="42">
        <v>0.0075</v>
      </c>
      <c r="M31" s="4"/>
      <c r="N31" s="19">
        <f>+G14*L31</f>
        <v>5613.24</v>
      </c>
    </row>
    <row r="32" spans="4:14" ht="15">
      <c r="D32" s="21"/>
      <c r="E32" s="4"/>
      <c r="F32" s="4"/>
      <c r="G32" s="4"/>
      <c r="H32" s="4"/>
      <c r="I32" s="4"/>
      <c r="J32" s="4" t="s">
        <v>159</v>
      </c>
      <c r="K32" s="4"/>
      <c r="L32" s="46">
        <v>0.002</v>
      </c>
      <c r="M32" s="4"/>
      <c r="N32" s="19">
        <f>+G14*L32</f>
        <v>1496.864</v>
      </c>
    </row>
    <row r="33" spans="4:14" ht="15">
      <c r="D33" s="21"/>
      <c r="E33" s="4"/>
      <c r="F33" s="4"/>
      <c r="G33" s="4"/>
      <c r="H33" s="4"/>
      <c r="I33" s="4"/>
      <c r="J33" s="4" t="s">
        <v>160</v>
      </c>
      <c r="K33" s="4"/>
      <c r="L33" s="3">
        <v>0.03</v>
      </c>
      <c r="M33" s="4"/>
      <c r="N33" s="19">
        <f>+G14*L33</f>
        <v>22452.96</v>
      </c>
    </row>
    <row r="34" spans="4:14" ht="15">
      <c r="D34" s="21"/>
      <c r="E34" s="4"/>
      <c r="F34" s="4"/>
      <c r="G34" s="4"/>
      <c r="H34" s="4"/>
      <c r="I34" s="4"/>
      <c r="J34" s="4" t="s">
        <v>151</v>
      </c>
      <c r="K34" s="4"/>
      <c r="L34" s="46">
        <v>0.002</v>
      </c>
      <c r="M34" s="4"/>
      <c r="N34" s="19">
        <f>+G14*L34</f>
        <v>1496.864</v>
      </c>
    </row>
    <row r="35" spans="4:14" ht="15">
      <c r="D35" s="21"/>
      <c r="E35" s="4"/>
      <c r="F35" s="4"/>
      <c r="G35" s="4"/>
      <c r="H35" s="4"/>
      <c r="I35" s="4"/>
      <c r="J35" s="4" t="s">
        <v>152</v>
      </c>
      <c r="K35" s="4"/>
      <c r="L35" s="3">
        <v>0.013</v>
      </c>
      <c r="M35" s="4"/>
      <c r="N35" s="19">
        <f>+G14*L35</f>
        <v>9729.616</v>
      </c>
    </row>
    <row r="36" spans="4:14" ht="15.75" thickBot="1">
      <c r="D36" s="4"/>
      <c r="E36" s="4"/>
      <c r="F36" s="4"/>
      <c r="G36" s="4"/>
      <c r="H36" s="4"/>
      <c r="I36" s="4"/>
      <c r="J36" s="4"/>
      <c r="K36" s="4"/>
      <c r="L36" s="23">
        <f>SUM(L28:L35)</f>
        <v>0.26</v>
      </c>
      <c r="M36" s="3"/>
      <c r="N36" s="19"/>
    </row>
    <row r="37" spans="4:14" ht="15.75" thickTop="1">
      <c r="D37" s="4"/>
      <c r="E37" s="4"/>
      <c r="F37" s="4"/>
      <c r="G37" s="4"/>
      <c r="H37" s="4"/>
      <c r="I37" s="4"/>
      <c r="J37" s="4"/>
      <c r="K37" s="4"/>
      <c r="L37" s="3"/>
      <c r="M37" s="3"/>
      <c r="N37" s="19"/>
    </row>
    <row r="38" spans="4:14" ht="16.5" thickBot="1">
      <c r="D38" s="20"/>
      <c r="E38" s="4"/>
      <c r="F38" s="4"/>
      <c r="G38" s="22"/>
      <c r="H38" s="2"/>
      <c r="I38" s="4"/>
      <c r="J38" s="4"/>
      <c r="K38" s="20" t="s">
        <v>161</v>
      </c>
      <c r="M38" s="4"/>
      <c r="N38" s="43">
        <f>SUM(N20:N36)</f>
        <v>276919.83999999997</v>
      </c>
    </row>
    <row r="39" spans="4:14" ht="15.75" thickTop="1"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4:14" ht="15"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4:14" ht="15"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4:14" ht="15"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4:14" ht="15"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4:14" ht="15"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4:14" ht="15"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4:14" ht="15"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4:14" ht="15"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4:14" ht="15"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4:14" ht="15"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4:14" ht="15"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4:14" ht="15"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4:14" ht="15"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4:14" ht="15"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4:14" ht="15"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4:14" ht="15"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4:14" ht="15">
      <c r="D56" s="4" t="s">
        <v>140</v>
      </c>
      <c r="F56" s="4"/>
      <c r="G56" s="4"/>
      <c r="H56" s="4"/>
      <c r="I56" s="4"/>
      <c r="J56" s="4"/>
      <c r="K56" s="4"/>
      <c r="L56" s="4"/>
      <c r="M56" s="4"/>
      <c r="N56" s="4"/>
    </row>
    <row r="57" spans="4:14" ht="15">
      <c r="D57" s="4"/>
      <c r="F57" s="4"/>
      <c r="G57" s="4"/>
      <c r="H57" s="4"/>
      <c r="I57" s="4"/>
      <c r="J57" s="4"/>
      <c r="K57" s="4"/>
      <c r="L57" s="4"/>
      <c r="M57" s="4"/>
      <c r="N57" s="4"/>
    </row>
    <row r="58" spans="4:14" ht="15">
      <c r="D58" s="4"/>
      <c r="F58" s="4"/>
      <c r="G58" s="4"/>
      <c r="H58" s="4"/>
      <c r="I58" s="4"/>
      <c r="J58" s="4"/>
      <c r="K58" s="4"/>
      <c r="L58" s="4"/>
      <c r="M58" s="4"/>
      <c r="N58" s="4"/>
    </row>
    <row r="59" spans="4:14" ht="15">
      <c r="D59" s="4"/>
      <c r="F59" s="4"/>
      <c r="G59" s="4"/>
      <c r="H59" s="4"/>
      <c r="I59" s="4"/>
      <c r="J59" s="4"/>
      <c r="K59" s="4"/>
      <c r="L59" s="4"/>
      <c r="M59" s="4"/>
      <c r="N59" s="4"/>
    </row>
    <row r="60" spans="4:14" ht="15">
      <c r="D60" s="4" t="s">
        <v>24</v>
      </c>
      <c r="F60" s="4"/>
      <c r="G60" s="4"/>
      <c r="H60" s="4"/>
      <c r="I60" s="4"/>
      <c r="J60" s="4"/>
      <c r="K60" s="4"/>
      <c r="L60" s="4"/>
      <c r="M60" s="4"/>
      <c r="N60" s="4"/>
    </row>
    <row r="61" ht="15">
      <c r="D61" s="4" t="s">
        <v>141</v>
      </c>
    </row>
  </sheetData>
  <sheetProtection/>
  <mergeCells count="8">
    <mergeCell ref="D8:N8"/>
    <mergeCell ref="I11:K11"/>
    <mergeCell ref="D7:N7"/>
    <mergeCell ref="E6:N6"/>
    <mergeCell ref="D1:N1"/>
    <mergeCell ref="D2:N2"/>
    <mergeCell ref="D3:N3"/>
    <mergeCell ref="D5:N5"/>
  </mergeCells>
  <printOptions/>
  <pageMargins left="0.5" right="0.49" top="1" bottom="0.43" header="0.5" footer="0.24"/>
  <pageSetup horizontalDpi="600" verticalDpi="600" orientation="portrait" scale="6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D1:M52"/>
  <sheetViews>
    <sheetView zoomScalePageLayoutView="0" workbookViewId="0" topLeftCell="A1">
      <selection activeCell="D53" sqref="D53"/>
    </sheetView>
  </sheetViews>
  <sheetFormatPr defaultColWidth="9.140625" defaultRowHeight="12.75"/>
  <cols>
    <col min="3" max="3" width="5.8515625" style="0" customWidth="1"/>
    <col min="4" max="4" width="13.421875" style="0" customWidth="1"/>
    <col min="5" max="5" width="12.57421875" style="0" customWidth="1"/>
    <col min="7" max="7" width="15.140625" style="0" bestFit="1" customWidth="1"/>
    <col min="12" max="12" width="4.140625" style="0" customWidth="1"/>
    <col min="13" max="13" width="16.7109375" style="0" customWidth="1"/>
  </cols>
  <sheetData>
    <row r="1" spans="4:13" ht="18">
      <c r="D1" s="92" t="s">
        <v>0</v>
      </c>
      <c r="E1" s="92"/>
      <c r="F1" s="92"/>
      <c r="G1" s="92"/>
      <c r="H1" s="92"/>
      <c r="I1" s="92"/>
      <c r="J1" s="92"/>
      <c r="K1" s="92"/>
      <c r="L1" s="92"/>
      <c r="M1" s="92"/>
    </row>
    <row r="2" spans="4:13" ht="12.75">
      <c r="D2" s="91" t="s">
        <v>1</v>
      </c>
      <c r="E2" s="91"/>
      <c r="F2" s="91"/>
      <c r="G2" s="91"/>
      <c r="H2" s="91"/>
      <c r="I2" s="91"/>
      <c r="J2" s="91"/>
      <c r="K2" s="91"/>
      <c r="L2" s="91"/>
      <c r="M2" s="91"/>
    </row>
    <row r="3" spans="4:13" ht="12.75">
      <c r="D3" s="91" t="s">
        <v>2</v>
      </c>
      <c r="E3" s="91"/>
      <c r="F3" s="91"/>
      <c r="G3" s="91"/>
      <c r="H3" s="91"/>
      <c r="I3" s="91"/>
      <c r="J3" s="91"/>
      <c r="K3" s="91"/>
      <c r="L3" s="91"/>
      <c r="M3" s="91"/>
    </row>
    <row r="6" spans="4:13" ht="15.75">
      <c r="D6" s="79" t="s">
        <v>75</v>
      </c>
      <c r="E6" s="79"/>
      <c r="F6" s="79"/>
      <c r="G6" s="79"/>
      <c r="H6" s="79"/>
      <c r="I6" s="79"/>
      <c r="J6" s="79"/>
      <c r="K6" s="79"/>
      <c r="L6" s="79"/>
      <c r="M6" s="79"/>
    </row>
    <row r="7" spans="4:13" ht="15.75">
      <c r="D7" s="79" t="s">
        <v>76</v>
      </c>
      <c r="E7" s="79"/>
      <c r="F7" s="79"/>
      <c r="G7" s="79"/>
      <c r="H7" s="79"/>
      <c r="I7" s="79"/>
      <c r="J7" s="79"/>
      <c r="K7" s="79"/>
      <c r="L7" s="79"/>
      <c r="M7" s="79"/>
    </row>
    <row r="8" spans="4:13" ht="15.75">
      <c r="D8" s="1"/>
      <c r="E8" s="1"/>
      <c r="F8" s="1"/>
      <c r="G8" s="1"/>
      <c r="H8" s="1"/>
      <c r="I8" s="1"/>
      <c r="J8" s="1"/>
      <c r="K8" s="1"/>
      <c r="L8" s="1"/>
      <c r="M8" s="1"/>
    </row>
    <row r="9" spans="4:13" ht="15.75">
      <c r="D9" s="79" t="s">
        <v>77</v>
      </c>
      <c r="E9" s="79"/>
      <c r="F9" s="79"/>
      <c r="G9" s="79"/>
      <c r="H9" s="79"/>
      <c r="I9" s="79"/>
      <c r="J9" s="79"/>
      <c r="K9" s="79"/>
      <c r="L9" s="79"/>
      <c r="M9" s="79"/>
    </row>
    <row r="10" spans="4:13" ht="15.75">
      <c r="D10" s="79" t="s">
        <v>78</v>
      </c>
      <c r="E10" s="79"/>
      <c r="F10" s="79"/>
      <c r="G10" s="79"/>
      <c r="H10" s="79"/>
      <c r="I10" s="79"/>
      <c r="J10" s="79"/>
      <c r="K10" s="79"/>
      <c r="L10" s="79"/>
      <c r="M10" s="79"/>
    </row>
    <row r="11" spans="4:13" ht="15.75">
      <c r="D11" s="79" t="s">
        <v>79</v>
      </c>
      <c r="E11" s="79"/>
      <c r="F11" s="79"/>
      <c r="G11" s="79"/>
      <c r="H11" s="79"/>
      <c r="I11" s="79"/>
      <c r="J11" s="79"/>
      <c r="K11" s="79"/>
      <c r="L11" s="79"/>
      <c r="M11" s="79"/>
    </row>
    <row r="12" spans="4:13" ht="15.75">
      <c r="D12" s="79" t="s">
        <v>80</v>
      </c>
      <c r="E12" s="79"/>
      <c r="F12" s="79"/>
      <c r="G12" s="79"/>
      <c r="H12" s="79"/>
      <c r="I12" s="79"/>
      <c r="J12" s="79"/>
      <c r="K12" s="79"/>
      <c r="L12" s="79"/>
      <c r="M12" s="79"/>
    </row>
    <row r="13" spans="4:13" ht="15.75">
      <c r="D13" s="79" t="s">
        <v>81</v>
      </c>
      <c r="E13" s="79"/>
      <c r="F13" s="79"/>
      <c r="G13" s="79"/>
      <c r="H13" s="79"/>
      <c r="I13" s="79"/>
      <c r="J13" s="79"/>
      <c r="K13" s="79"/>
      <c r="L13" s="79"/>
      <c r="M13" s="79"/>
    </row>
    <row r="14" spans="4:13" ht="15.75">
      <c r="D14" s="90" t="s">
        <v>83</v>
      </c>
      <c r="E14" s="90"/>
      <c r="F14" s="90"/>
      <c r="G14" s="90"/>
      <c r="H14" s="90"/>
      <c r="I14" s="90"/>
      <c r="J14" s="90"/>
      <c r="K14" s="90"/>
      <c r="L14" s="90"/>
      <c r="M14" s="90"/>
    </row>
    <row r="15" spans="4:13" ht="15.75">
      <c r="D15" s="79" t="s">
        <v>82</v>
      </c>
      <c r="E15" s="79"/>
      <c r="F15" s="79"/>
      <c r="G15" s="79"/>
      <c r="H15" s="79"/>
      <c r="I15" s="79"/>
      <c r="J15" s="79"/>
      <c r="K15" s="79"/>
      <c r="L15" s="79"/>
      <c r="M15" s="79"/>
    </row>
    <row r="16" spans="4:13" ht="15.75">
      <c r="D16" s="79" t="s">
        <v>95</v>
      </c>
      <c r="E16" s="79"/>
      <c r="F16" s="79"/>
      <c r="G16" s="79"/>
      <c r="H16" s="79"/>
      <c r="I16" s="79"/>
      <c r="J16" s="79"/>
      <c r="K16" s="79"/>
      <c r="L16" s="79"/>
      <c r="M16" s="79"/>
    </row>
    <row r="17" spans="4:13" ht="15.75"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4:13" ht="15.75"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4:13" ht="15"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4:13" ht="15.75">
      <c r="D20" s="20" t="s">
        <v>92</v>
      </c>
      <c r="E20" s="4"/>
      <c r="F20" s="4"/>
      <c r="G20" s="4"/>
      <c r="H20" s="4"/>
      <c r="I20" s="4"/>
      <c r="J20" s="4"/>
      <c r="K20" s="4"/>
      <c r="L20" s="4"/>
      <c r="M20" s="4"/>
    </row>
    <row r="21" spans="4:13" ht="15.75">
      <c r="D21" s="4"/>
      <c r="E21" s="20" t="s">
        <v>84</v>
      </c>
      <c r="F21" s="4"/>
      <c r="G21" s="4"/>
      <c r="H21" s="4"/>
      <c r="I21" s="4"/>
      <c r="J21" s="4"/>
      <c r="K21" s="4"/>
      <c r="L21" s="4"/>
      <c r="M21" s="3">
        <v>73425</v>
      </c>
    </row>
    <row r="22" spans="4:13" ht="15">
      <c r="D22" s="4"/>
      <c r="E22" s="4" t="s">
        <v>96</v>
      </c>
      <c r="F22" s="4"/>
      <c r="G22" s="4"/>
      <c r="H22" s="4"/>
      <c r="I22" s="4"/>
      <c r="J22" s="4"/>
      <c r="K22" s="4"/>
      <c r="L22" s="4"/>
      <c r="M22" s="3"/>
    </row>
    <row r="23" spans="4:13" ht="15">
      <c r="D23" s="4"/>
      <c r="E23" s="4"/>
      <c r="F23" s="4"/>
      <c r="G23" s="4"/>
      <c r="H23" s="4"/>
      <c r="I23" s="4"/>
      <c r="J23" s="4"/>
      <c r="K23" s="4"/>
      <c r="L23" s="4"/>
      <c r="M23" s="3"/>
    </row>
    <row r="24" spans="4:13" ht="15.75">
      <c r="D24" s="4"/>
      <c r="E24" s="20" t="s">
        <v>93</v>
      </c>
      <c r="F24" s="4"/>
      <c r="G24" s="4"/>
      <c r="H24" s="4"/>
      <c r="I24" s="4"/>
      <c r="J24" s="4"/>
      <c r="K24" s="4"/>
      <c r="L24" s="4"/>
      <c r="M24" s="3">
        <v>3520</v>
      </c>
    </row>
    <row r="25" spans="4:13" ht="15">
      <c r="D25" s="4"/>
      <c r="E25" s="4" t="s">
        <v>85</v>
      </c>
      <c r="F25" s="4"/>
      <c r="G25" s="4"/>
      <c r="H25" s="4"/>
      <c r="I25" s="4"/>
      <c r="J25" s="4"/>
      <c r="K25" s="4"/>
      <c r="L25" s="4"/>
      <c r="M25" s="3"/>
    </row>
    <row r="26" spans="4:13" ht="15.75" thickBot="1">
      <c r="D26" s="4"/>
      <c r="E26" s="4"/>
      <c r="F26" s="4"/>
      <c r="G26" s="4"/>
      <c r="H26" s="4"/>
      <c r="I26" s="4" t="s">
        <v>94</v>
      </c>
      <c r="J26" s="4"/>
      <c r="K26" s="4"/>
      <c r="L26" s="4"/>
      <c r="M26" s="23">
        <f>SUM(M21:M25)</f>
        <v>76945</v>
      </c>
    </row>
    <row r="27" spans="4:13" ht="15.75" thickTop="1">
      <c r="D27" s="4"/>
      <c r="E27" s="4"/>
      <c r="F27" s="4"/>
      <c r="G27" s="4"/>
      <c r="H27" s="4"/>
      <c r="I27" s="4"/>
      <c r="J27" s="4"/>
      <c r="K27" s="4"/>
      <c r="L27" s="4"/>
      <c r="M27" s="3"/>
    </row>
    <row r="28" spans="4:13" ht="15">
      <c r="D28" s="4"/>
      <c r="E28" s="4"/>
      <c r="F28" s="4"/>
      <c r="G28" s="4"/>
      <c r="H28" s="4"/>
      <c r="I28" s="4"/>
      <c r="J28" s="4"/>
      <c r="K28" s="4"/>
      <c r="L28" s="4"/>
      <c r="M28" s="3"/>
    </row>
    <row r="29" spans="4:13" ht="15.75">
      <c r="D29" s="20" t="s">
        <v>86</v>
      </c>
      <c r="E29" s="4"/>
      <c r="F29" s="4"/>
      <c r="G29" s="17"/>
      <c r="H29" s="2"/>
      <c r="I29" s="4"/>
      <c r="J29" s="4"/>
      <c r="K29" s="18"/>
      <c r="L29" s="18"/>
      <c r="M29" s="18"/>
    </row>
    <row r="30" spans="4:13" ht="15">
      <c r="D30" s="4"/>
      <c r="E30" s="4" t="s">
        <v>87</v>
      </c>
      <c r="F30" s="4"/>
      <c r="G30" s="4"/>
      <c r="H30" s="4"/>
      <c r="I30" s="4"/>
      <c r="J30" s="4"/>
      <c r="K30" s="4"/>
      <c r="L30" s="4"/>
      <c r="M30" s="3"/>
    </row>
    <row r="31" spans="4:13" ht="15">
      <c r="D31" s="21"/>
      <c r="E31" s="4"/>
      <c r="F31" s="4"/>
      <c r="G31" s="4"/>
      <c r="H31" s="4"/>
      <c r="I31" s="4"/>
      <c r="J31" s="4"/>
      <c r="K31" s="4"/>
      <c r="L31" s="4"/>
      <c r="M31" s="3"/>
    </row>
    <row r="32" spans="4:13" ht="15">
      <c r="D32" s="21"/>
      <c r="E32" s="4"/>
      <c r="F32" s="4"/>
      <c r="G32" s="4" t="s">
        <v>88</v>
      </c>
      <c r="H32" s="4"/>
      <c r="I32" s="4"/>
      <c r="J32" s="4"/>
      <c r="K32" s="4"/>
      <c r="L32" s="4"/>
      <c r="M32" s="3">
        <v>5415</v>
      </c>
    </row>
    <row r="33" spans="4:13" ht="15">
      <c r="D33" s="21"/>
      <c r="E33" s="4"/>
      <c r="F33" s="4"/>
      <c r="G33" s="4" t="s">
        <v>89</v>
      </c>
      <c r="H33" s="4"/>
      <c r="I33" s="4"/>
      <c r="J33" s="4"/>
      <c r="K33" s="4"/>
      <c r="L33" s="4"/>
      <c r="M33" s="3">
        <v>4165</v>
      </c>
    </row>
    <row r="34" spans="4:13" ht="15">
      <c r="D34" s="21"/>
      <c r="E34" s="4"/>
      <c r="F34" s="4"/>
      <c r="G34" s="4" t="s">
        <v>32</v>
      </c>
      <c r="H34" s="4"/>
      <c r="I34" s="4"/>
      <c r="J34" s="4"/>
      <c r="K34" s="4"/>
      <c r="L34" s="4"/>
      <c r="M34" s="3">
        <v>2125</v>
      </c>
    </row>
    <row r="35" spans="4:13" ht="15">
      <c r="D35" s="21"/>
      <c r="E35" s="4"/>
      <c r="F35" s="4"/>
      <c r="G35" s="4" t="s">
        <v>90</v>
      </c>
      <c r="H35" s="4"/>
      <c r="I35" s="4"/>
      <c r="J35" s="4"/>
      <c r="K35" s="4"/>
      <c r="L35" s="4"/>
      <c r="M35" s="3">
        <v>810</v>
      </c>
    </row>
    <row r="36" spans="4:13" ht="15">
      <c r="D36" s="21"/>
      <c r="E36" s="4"/>
      <c r="F36" s="4"/>
      <c r="G36" s="4" t="s">
        <v>91</v>
      </c>
      <c r="H36" s="4"/>
      <c r="I36" s="4"/>
      <c r="J36" s="4"/>
      <c r="K36" s="4"/>
      <c r="L36" s="4"/>
      <c r="M36" s="3">
        <v>3270</v>
      </c>
    </row>
    <row r="37" spans="4:13" ht="15.75" thickBot="1">
      <c r="D37" s="21"/>
      <c r="E37" s="4"/>
      <c r="F37" s="4"/>
      <c r="G37" s="4" t="s">
        <v>68</v>
      </c>
      <c r="H37" s="4"/>
      <c r="I37" s="4"/>
      <c r="J37" s="4"/>
      <c r="K37" s="4"/>
      <c r="L37" s="4"/>
      <c r="M37" s="27">
        <v>22000</v>
      </c>
    </row>
    <row r="38" spans="4:13" ht="15">
      <c r="D38" s="21"/>
      <c r="E38" s="4"/>
      <c r="F38" s="4"/>
      <c r="G38" s="4"/>
      <c r="H38" s="4"/>
      <c r="I38" s="4"/>
      <c r="J38" s="4"/>
      <c r="K38" s="4"/>
      <c r="L38" s="4"/>
      <c r="M38" s="3"/>
    </row>
    <row r="39" spans="4:13" ht="15.75">
      <c r="D39" s="4"/>
      <c r="E39" s="4"/>
      <c r="F39" s="4"/>
      <c r="G39" s="4"/>
      <c r="H39" s="4"/>
      <c r="I39" s="20" t="s">
        <v>46</v>
      </c>
      <c r="J39" s="20"/>
      <c r="K39" s="4"/>
      <c r="L39" s="4"/>
      <c r="M39" s="28">
        <f>SUM(M26:M37)</f>
        <v>114730</v>
      </c>
    </row>
    <row r="40" spans="4:13" ht="15.75">
      <c r="D40" s="4"/>
      <c r="E40" s="4"/>
      <c r="F40" s="4"/>
      <c r="G40" s="4"/>
      <c r="H40" s="4"/>
      <c r="I40" s="20"/>
      <c r="J40" s="20"/>
      <c r="K40" s="4"/>
      <c r="L40" s="4"/>
      <c r="M40" s="28"/>
    </row>
    <row r="41" spans="4:13" ht="15.75">
      <c r="D41" s="4"/>
      <c r="E41" s="4"/>
      <c r="F41" s="4"/>
      <c r="G41" s="4"/>
      <c r="H41" s="4"/>
      <c r="I41" s="20"/>
      <c r="J41" s="20"/>
      <c r="K41" s="4"/>
      <c r="L41" s="4"/>
      <c r="M41" s="28"/>
    </row>
    <row r="42" spans="4:13" ht="15.75">
      <c r="D42" s="4"/>
      <c r="E42" s="4"/>
      <c r="F42" s="4"/>
      <c r="G42" s="4"/>
      <c r="H42" s="4"/>
      <c r="I42" s="20"/>
      <c r="J42" s="20"/>
      <c r="K42" s="4"/>
      <c r="L42" s="4"/>
      <c r="M42" s="28"/>
    </row>
    <row r="43" spans="4:13" ht="15.75">
      <c r="D43" s="4"/>
      <c r="E43" s="4"/>
      <c r="F43" s="4"/>
      <c r="G43" s="4"/>
      <c r="H43" s="4"/>
      <c r="I43" s="20"/>
      <c r="J43" s="20"/>
      <c r="K43" s="4"/>
      <c r="L43" s="4"/>
      <c r="M43" s="28"/>
    </row>
    <row r="44" spans="4:13" ht="15.75">
      <c r="D44" s="4"/>
      <c r="E44" s="4"/>
      <c r="F44" s="4"/>
      <c r="G44" s="4"/>
      <c r="H44" s="4"/>
      <c r="I44" s="20"/>
      <c r="J44" s="20"/>
      <c r="K44" s="4"/>
      <c r="L44" s="4"/>
      <c r="M44" s="28"/>
    </row>
    <row r="45" spans="4:13" ht="15.75">
      <c r="D45" s="4"/>
      <c r="E45" s="4"/>
      <c r="F45" s="4"/>
      <c r="G45" s="4"/>
      <c r="H45" s="4"/>
      <c r="I45" s="20"/>
      <c r="J45" s="20"/>
      <c r="K45" s="4"/>
      <c r="L45" s="4"/>
      <c r="M45" s="28"/>
    </row>
    <row r="46" spans="4:13" ht="15">
      <c r="D46" s="4"/>
      <c r="E46" s="4"/>
      <c r="F46" s="4"/>
      <c r="G46" s="4"/>
      <c r="H46" s="4"/>
      <c r="I46" s="4"/>
      <c r="J46" s="4"/>
      <c r="K46" s="4"/>
      <c r="L46" s="4"/>
      <c r="M46" s="3"/>
    </row>
    <row r="47" spans="4:13" ht="15">
      <c r="D47" s="4" t="s">
        <v>140</v>
      </c>
      <c r="E47" s="4"/>
      <c r="F47" s="4"/>
      <c r="G47" s="4"/>
      <c r="H47" s="4"/>
      <c r="I47" s="4"/>
      <c r="J47" s="4"/>
      <c r="K47" s="4"/>
      <c r="L47" s="4"/>
      <c r="M47" s="4"/>
    </row>
    <row r="48" spans="4:13" ht="15"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4:13" ht="15"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4:13" ht="15"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4:13" ht="15">
      <c r="D51" s="4" t="s">
        <v>24</v>
      </c>
      <c r="E51" s="4"/>
      <c r="F51" s="4"/>
      <c r="G51" s="4"/>
      <c r="H51" s="4"/>
      <c r="I51" s="4"/>
      <c r="J51" s="4"/>
      <c r="K51" s="4"/>
      <c r="L51" s="4"/>
      <c r="M51" s="4"/>
    </row>
    <row r="52" spans="4:13" ht="15">
      <c r="D52" s="4" t="s">
        <v>141</v>
      </c>
      <c r="E52" s="4"/>
      <c r="F52" s="4"/>
      <c r="G52" s="4"/>
      <c r="H52" s="4"/>
      <c r="I52" s="4"/>
      <c r="J52" s="4"/>
      <c r="K52" s="4"/>
      <c r="L52" s="4"/>
      <c r="M52" s="4"/>
    </row>
  </sheetData>
  <sheetProtection/>
  <mergeCells count="13">
    <mergeCell ref="D3:M3"/>
    <mergeCell ref="D2:M2"/>
    <mergeCell ref="D1:M1"/>
    <mergeCell ref="D9:M9"/>
    <mergeCell ref="D6:M6"/>
    <mergeCell ref="D7:M7"/>
    <mergeCell ref="D14:M14"/>
    <mergeCell ref="D15:M15"/>
    <mergeCell ref="D16:M16"/>
    <mergeCell ref="D10:M10"/>
    <mergeCell ref="D11:M11"/>
    <mergeCell ref="D12:M12"/>
    <mergeCell ref="D13:M13"/>
  </mergeCells>
  <printOptions/>
  <pageMargins left="0.75" right="0.75" top="1" bottom="1" header="0.5" footer="0.5"/>
  <pageSetup horizontalDpi="600" verticalDpi="600" orientation="portrait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D1:N598"/>
  <sheetViews>
    <sheetView zoomScalePageLayoutView="0" workbookViewId="0" topLeftCell="C4">
      <selection activeCell="E22" sqref="D22:E22"/>
    </sheetView>
  </sheetViews>
  <sheetFormatPr defaultColWidth="9.140625" defaultRowHeight="12.75"/>
  <cols>
    <col min="5" max="5" width="10.421875" style="0" customWidth="1"/>
    <col min="6" max="6" width="11.57421875" style="0" customWidth="1"/>
    <col min="11" max="11" width="10.421875" style="0" customWidth="1"/>
    <col min="12" max="12" width="3.421875" style="0" customWidth="1"/>
    <col min="13" max="13" width="16.28125" style="0" bestFit="1" customWidth="1"/>
  </cols>
  <sheetData>
    <row r="1" spans="4:13" ht="18">
      <c r="D1" s="77" t="s">
        <v>0</v>
      </c>
      <c r="E1" s="77"/>
      <c r="F1" s="77"/>
      <c r="G1" s="77"/>
      <c r="H1" s="77"/>
      <c r="I1" s="77"/>
      <c r="J1" s="77"/>
      <c r="K1" s="77"/>
      <c r="L1" s="77"/>
      <c r="M1" s="77"/>
    </row>
    <row r="2" spans="4:13" ht="15">
      <c r="D2" s="78" t="s">
        <v>1</v>
      </c>
      <c r="E2" s="78"/>
      <c r="F2" s="78"/>
      <c r="G2" s="78"/>
      <c r="H2" s="78"/>
      <c r="I2" s="78"/>
      <c r="J2" s="78"/>
      <c r="K2" s="78"/>
      <c r="L2" s="78"/>
      <c r="M2" s="78"/>
    </row>
    <row r="3" spans="4:13" ht="15">
      <c r="D3" s="78" t="s">
        <v>2</v>
      </c>
      <c r="E3" s="78"/>
      <c r="F3" s="78"/>
      <c r="G3" s="78"/>
      <c r="H3" s="78"/>
      <c r="I3" s="78"/>
      <c r="J3" s="78"/>
      <c r="K3" s="78"/>
      <c r="L3" s="78"/>
      <c r="M3" s="78"/>
    </row>
    <row r="4" spans="4:13" ht="15">
      <c r="D4" s="4"/>
      <c r="E4" s="4"/>
      <c r="F4" s="4"/>
      <c r="G4" s="4"/>
      <c r="H4" s="4"/>
      <c r="I4" s="4"/>
      <c r="J4" s="4"/>
      <c r="K4" s="4"/>
      <c r="L4" s="4"/>
      <c r="M4" s="4"/>
    </row>
    <row r="5" spans="4:13" ht="15">
      <c r="D5" s="4"/>
      <c r="E5" s="4"/>
      <c r="F5" s="4"/>
      <c r="G5" s="4"/>
      <c r="H5" s="4"/>
      <c r="I5" s="4"/>
      <c r="J5" s="4"/>
      <c r="K5" s="4"/>
      <c r="L5" s="4"/>
      <c r="M5" s="4"/>
    </row>
    <row r="6" spans="4:13" ht="15.75">
      <c r="D6" s="79" t="s">
        <v>3</v>
      </c>
      <c r="E6" s="79"/>
      <c r="F6" s="79"/>
      <c r="G6" s="79"/>
      <c r="H6" s="79"/>
      <c r="I6" s="79"/>
      <c r="J6" s="79"/>
      <c r="K6" s="79"/>
      <c r="L6" s="79"/>
      <c r="M6" s="79"/>
    </row>
    <row r="7" spans="4:13" ht="15">
      <c r="D7" s="78" t="s">
        <v>36</v>
      </c>
      <c r="E7" s="78"/>
      <c r="F7" s="78"/>
      <c r="G7" s="78"/>
      <c r="H7" s="78"/>
      <c r="I7" s="78"/>
      <c r="J7" s="78"/>
      <c r="K7" s="78"/>
      <c r="L7" s="78"/>
      <c r="M7" s="78"/>
    </row>
    <row r="8" spans="4:13" ht="15">
      <c r="D8" s="2"/>
      <c r="E8" s="2"/>
      <c r="F8" s="2"/>
      <c r="G8" s="2"/>
      <c r="H8" s="2"/>
      <c r="I8" s="2"/>
      <c r="J8" s="2"/>
      <c r="K8" s="2"/>
      <c r="L8" s="2"/>
      <c r="M8" s="2"/>
    </row>
    <row r="9" spans="4:13" ht="15">
      <c r="D9" s="78" t="s">
        <v>4</v>
      </c>
      <c r="E9" s="78"/>
      <c r="F9" s="78"/>
      <c r="G9" s="78"/>
      <c r="H9" s="78"/>
      <c r="I9" s="78"/>
      <c r="J9" s="78"/>
      <c r="K9" s="78"/>
      <c r="L9" s="78"/>
      <c r="M9" s="78"/>
    </row>
    <row r="10" spans="4:13" ht="15">
      <c r="D10" s="78" t="s">
        <v>5</v>
      </c>
      <c r="E10" s="78"/>
      <c r="F10" s="78"/>
      <c r="G10" s="78"/>
      <c r="H10" s="78"/>
      <c r="I10" s="78"/>
      <c r="J10" s="78"/>
      <c r="K10" s="78"/>
      <c r="L10" s="78"/>
      <c r="M10" s="78"/>
    </row>
    <row r="11" spans="4:13" ht="15.75" thickBot="1"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4:13" ht="16.5" thickBot="1">
      <c r="D12" s="83" t="s">
        <v>29</v>
      </c>
      <c r="E12" s="84"/>
      <c r="F12" s="84"/>
      <c r="G12" s="84"/>
      <c r="H12" s="84"/>
      <c r="I12" s="84"/>
      <c r="J12" s="84"/>
      <c r="K12" s="84"/>
      <c r="L12" s="84"/>
      <c r="M12" s="85"/>
    </row>
    <row r="13" spans="4:13" ht="15.75">
      <c r="D13" s="5" t="s">
        <v>17</v>
      </c>
      <c r="E13" s="5" t="s">
        <v>14</v>
      </c>
      <c r="F13" s="5" t="s">
        <v>12</v>
      </c>
      <c r="G13" s="6" t="s">
        <v>8</v>
      </c>
      <c r="H13" s="80" t="s">
        <v>11</v>
      </c>
      <c r="I13" s="81"/>
      <c r="J13" s="82"/>
      <c r="K13" s="5" t="s">
        <v>8</v>
      </c>
      <c r="L13" s="7"/>
      <c r="M13" s="8" t="s">
        <v>38</v>
      </c>
    </row>
    <row r="14" spans="4:13" ht="16.5" thickBot="1">
      <c r="D14" s="9" t="s">
        <v>16</v>
      </c>
      <c r="E14" s="9" t="s">
        <v>15</v>
      </c>
      <c r="F14" s="9" t="s">
        <v>13</v>
      </c>
      <c r="G14" s="10"/>
      <c r="H14" s="11"/>
      <c r="I14" s="10"/>
      <c r="J14" s="12"/>
      <c r="K14" s="9" t="s">
        <v>10</v>
      </c>
      <c r="L14" s="11"/>
      <c r="M14" s="13" t="s">
        <v>39</v>
      </c>
    </row>
    <row r="15" spans="4:13" ht="15"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4:14" ht="15.75">
      <c r="D16" s="50" t="s">
        <v>162</v>
      </c>
      <c r="E16" s="20" t="s">
        <v>163</v>
      </c>
      <c r="F16" s="1">
        <v>72233</v>
      </c>
      <c r="G16" s="1" t="s">
        <v>27</v>
      </c>
      <c r="H16" s="20" t="s">
        <v>164</v>
      </c>
      <c r="I16" s="20"/>
      <c r="J16" s="20"/>
      <c r="K16" s="28">
        <v>0.15</v>
      </c>
      <c r="L16" s="28"/>
      <c r="M16" s="28">
        <f>+F16*K16</f>
        <v>10834.949999999999</v>
      </c>
      <c r="N16" s="51"/>
    </row>
    <row r="17" spans="4:14" ht="15.75">
      <c r="D17" s="20"/>
      <c r="E17" s="20"/>
      <c r="F17" s="20"/>
      <c r="G17" s="20"/>
      <c r="H17" s="20" t="s">
        <v>172</v>
      </c>
      <c r="I17" s="20"/>
      <c r="J17" s="20"/>
      <c r="K17" s="20"/>
      <c r="L17" s="20"/>
      <c r="M17" s="20"/>
      <c r="N17" s="51"/>
    </row>
    <row r="18" spans="4:14" ht="15.75"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51"/>
    </row>
    <row r="19" spans="4:14" ht="15.75">
      <c r="D19" s="79" t="s">
        <v>37</v>
      </c>
      <c r="E19" s="79"/>
      <c r="F19" s="79"/>
      <c r="G19" s="79"/>
      <c r="H19" s="79"/>
      <c r="I19" s="79"/>
      <c r="J19" s="79"/>
      <c r="K19" s="79"/>
      <c r="L19" s="79"/>
      <c r="M19" s="79"/>
      <c r="N19" s="51"/>
    </row>
    <row r="20" spans="4:14" ht="15.75"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51"/>
    </row>
    <row r="21" spans="4:14" ht="15.75"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51"/>
    </row>
    <row r="22" spans="4:14" ht="15.75"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51"/>
    </row>
    <row r="23" spans="4:14" ht="15.75">
      <c r="D23" s="20"/>
      <c r="E23" s="20"/>
      <c r="F23" s="16" t="s">
        <v>23</v>
      </c>
      <c r="G23" s="20"/>
      <c r="H23" s="20"/>
      <c r="I23" s="20"/>
      <c r="J23" s="20"/>
      <c r="K23" s="52">
        <v>1.75</v>
      </c>
      <c r="L23" s="52"/>
      <c r="M23" s="53">
        <f>+F16*K23</f>
        <v>126407.75</v>
      </c>
      <c r="N23" s="51"/>
    </row>
    <row r="24" spans="4:14" ht="15.75">
      <c r="D24" s="20"/>
      <c r="E24" s="20"/>
      <c r="F24" s="49" t="s">
        <v>171</v>
      </c>
      <c r="G24" s="20"/>
      <c r="H24" s="20"/>
      <c r="I24" s="20"/>
      <c r="J24" s="20"/>
      <c r="K24" s="54">
        <v>-1.75</v>
      </c>
      <c r="L24" s="16"/>
      <c r="M24" s="55">
        <f>+F16*K24</f>
        <v>-126407.75</v>
      </c>
      <c r="N24" s="51"/>
    </row>
    <row r="25" spans="4:14" ht="16.5" thickBot="1">
      <c r="D25" s="20"/>
      <c r="E25" s="20"/>
      <c r="F25" s="16"/>
      <c r="G25" s="20" t="s">
        <v>170</v>
      </c>
      <c r="H25" s="20"/>
      <c r="I25" s="20"/>
      <c r="J25" s="20"/>
      <c r="K25" s="43">
        <f>+K23+K24</f>
        <v>0</v>
      </c>
      <c r="L25" s="52"/>
      <c r="M25" s="48">
        <f>+M23+M24</f>
        <v>0</v>
      </c>
      <c r="N25" s="51"/>
    </row>
    <row r="26" spans="4:14" ht="16.5" thickTop="1">
      <c r="D26" s="20"/>
      <c r="E26" s="20"/>
      <c r="F26" s="16"/>
      <c r="G26" s="20"/>
      <c r="H26" s="20"/>
      <c r="I26" s="20"/>
      <c r="J26" s="20"/>
      <c r="K26" s="52"/>
      <c r="L26" s="52"/>
      <c r="M26" s="53"/>
      <c r="N26" s="51"/>
    </row>
    <row r="27" spans="4:14" ht="15.75">
      <c r="D27" s="20"/>
      <c r="E27" s="20"/>
      <c r="F27" s="20" t="s">
        <v>165</v>
      </c>
      <c r="G27" s="20"/>
      <c r="H27" s="20"/>
      <c r="I27" s="20"/>
      <c r="J27" s="20"/>
      <c r="K27" s="20"/>
      <c r="L27" s="20"/>
      <c r="M27" s="20"/>
      <c r="N27" s="51"/>
    </row>
    <row r="28" spans="4:14" ht="15.75">
      <c r="D28" s="20"/>
      <c r="E28" s="20"/>
      <c r="F28" s="20" t="s">
        <v>166</v>
      </c>
      <c r="G28" s="20"/>
      <c r="H28" s="20"/>
      <c r="I28" s="20"/>
      <c r="J28" s="20"/>
      <c r="K28" s="20"/>
      <c r="L28" s="20"/>
      <c r="M28" s="20"/>
      <c r="N28" s="51"/>
    </row>
    <row r="29" spans="4:14" ht="15.75"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51"/>
    </row>
    <row r="30" spans="4:14" ht="15.75">
      <c r="D30" s="20"/>
      <c r="E30" s="20"/>
      <c r="F30" s="20" t="s">
        <v>18</v>
      </c>
      <c r="G30" s="20"/>
      <c r="H30" s="20"/>
      <c r="I30" s="20"/>
      <c r="J30" s="20"/>
      <c r="K30" s="20"/>
      <c r="L30" s="20"/>
      <c r="M30" s="20"/>
      <c r="N30" s="51"/>
    </row>
    <row r="31" spans="4:14" ht="15.75">
      <c r="D31" s="20"/>
      <c r="E31" s="20"/>
      <c r="F31" s="20" t="s">
        <v>167</v>
      </c>
      <c r="G31" s="20"/>
      <c r="H31" s="20"/>
      <c r="I31" s="20"/>
      <c r="J31" s="20"/>
      <c r="K31" s="20"/>
      <c r="L31" s="20"/>
      <c r="M31" s="20"/>
      <c r="N31" s="51"/>
    </row>
    <row r="32" spans="4:14" ht="15.75">
      <c r="D32" s="20"/>
      <c r="E32" s="20"/>
      <c r="F32" s="20" t="s">
        <v>168</v>
      </c>
      <c r="G32" s="20"/>
      <c r="H32" s="20"/>
      <c r="I32" s="20"/>
      <c r="J32" s="20"/>
      <c r="K32" s="20"/>
      <c r="L32" s="20"/>
      <c r="M32" s="20"/>
      <c r="N32" s="51"/>
    </row>
    <row r="33" spans="4:14" ht="15.75">
      <c r="D33" s="20"/>
      <c r="E33" s="20"/>
      <c r="F33" s="49" t="s">
        <v>20</v>
      </c>
      <c r="G33" s="20"/>
      <c r="H33" s="20"/>
      <c r="I33" s="20"/>
      <c r="J33" s="20"/>
      <c r="K33" s="28">
        <v>0.06</v>
      </c>
      <c r="L33" s="28"/>
      <c r="M33" s="56">
        <f>+F16*K33</f>
        <v>4333.98</v>
      </c>
      <c r="N33" s="51"/>
    </row>
    <row r="34" spans="4:14" ht="15.75">
      <c r="D34" s="20"/>
      <c r="E34" s="20"/>
      <c r="F34" s="20" t="s">
        <v>33</v>
      </c>
      <c r="G34" s="20"/>
      <c r="H34" s="20"/>
      <c r="I34" s="20"/>
      <c r="J34" s="20"/>
      <c r="K34" s="28">
        <v>0.05</v>
      </c>
      <c r="L34" s="28"/>
      <c r="M34" s="56">
        <f>+F16*K34</f>
        <v>3611.65</v>
      </c>
      <c r="N34" s="51"/>
    </row>
    <row r="35" spans="4:14" ht="15.75">
      <c r="D35" s="20"/>
      <c r="E35" s="20"/>
      <c r="F35" s="20" t="s">
        <v>34</v>
      </c>
      <c r="G35" s="20"/>
      <c r="H35" s="20"/>
      <c r="I35" s="20"/>
      <c r="J35" s="20"/>
      <c r="K35" s="28">
        <v>0.02</v>
      </c>
      <c r="L35" s="28"/>
      <c r="M35" s="56">
        <f>+F16*K35</f>
        <v>1444.66</v>
      </c>
      <c r="N35" s="51"/>
    </row>
    <row r="36" spans="4:14" ht="15.75">
      <c r="D36" s="20"/>
      <c r="E36" s="20"/>
      <c r="F36" s="20" t="s">
        <v>21</v>
      </c>
      <c r="G36" s="20"/>
      <c r="H36" s="20"/>
      <c r="I36" s="20"/>
      <c r="J36" s="20"/>
      <c r="K36" s="28">
        <v>0.01</v>
      </c>
      <c r="L36" s="28"/>
      <c r="M36" s="56">
        <f>+F16*K36</f>
        <v>722.33</v>
      </c>
      <c r="N36" s="51"/>
    </row>
    <row r="37" spans="4:14" ht="15.75">
      <c r="D37" s="20"/>
      <c r="E37" s="20"/>
      <c r="F37" s="20" t="s">
        <v>22</v>
      </c>
      <c r="G37" s="20"/>
      <c r="H37" s="20"/>
      <c r="I37" s="20"/>
      <c r="J37" s="20"/>
      <c r="K37" s="28">
        <v>0.01</v>
      </c>
      <c r="L37" s="28"/>
      <c r="M37" s="56">
        <f>+F16*K37</f>
        <v>722.33</v>
      </c>
      <c r="N37" s="51"/>
    </row>
    <row r="38" spans="4:14" ht="15.75">
      <c r="D38" s="20"/>
      <c r="E38" s="20"/>
      <c r="F38" s="20"/>
      <c r="G38" s="20"/>
      <c r="H38" s="20"/>
      <c r="I38" s="20"/>
      <c r="J38" s="20"/>
      <c r="K38" s="28"/>
      <c r="L38" s="28"/>
      <c r="M38" s="56"/>
      <c r="N38" s="51"/>
    </row>
    <row r="39" spans="4:14" ht="16.5" thickBot="1">
      <c r="D39" s="20"/>
      <c r="E39" s="20"/>
      <c r="F39" s="20"/>
      <c r="G39" s="20"/>
      <c r="H39" s="20" t="s">
        <v>47</v>
      </c>
      <c r="I39" s="20"/>
      <c r="J39" s="20"/>
      <c r="K39" s="43">
        <f>SUM(K23:K38)</f>
        <v>0.15000000000000002</v>
      </c>
      <c r="L39" s="20"/>
      <c r="M39" s="48">
        <f>+F16*K39</f>
        <v>10834.95</v>
      </c>
      <c r="N39" s="51"/>
    </row>
    <row r="40" spans="4:14" ht="16.5" thickTop="1"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51"/>
    </row>
    <row r="41" spans="4:14" ht="15.75"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51"/>
    </row>
    <row r="42" spans="4:14" ht="15.75"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51"/>
    </row>
    <row r="43" spans="4:14" ht="15.75">
      <c r="D43" s="20" t="s">
        <v>169</v>
      </c>
      <c r="E43" s="20"/>
      <c r="F43" s="20"/>
      <c r="G43" s="20"/>
      <c r="H43" s="20"/>
      <c r="I43" s="20"/>
      <c r="J43" s="20"/>
      <c r="K43" s="20"/>
      <c r="L43" s="20"/>
      <c r="M43" s="20"/>
      <c r="N43" s="51"/>
    </row>
    <row r="44" spans="4:14" ht="15.75"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51"/>
    </row>
    <row r="45" spans="4:14" ht="15.75"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51"/>
    </row>
    <row r="46" spans="4:14" ht="15.75"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51"/>
    </row>
    <row r="47" spans="4:14" ht="15.75">
      <c r="D47" s="20" t="s">
        <v>24</v>
      </c>
      <c r="E47" s="20"/>
      <c r="F47" s="20"/>
      <c r="G47" s="20"/>
      <c r="H47" s="20"/>
      <c r="I47" s="20"/>
      <c r="J47" s="20"/>
      <c r="K47" s="20"/>
      <c r="L47" s="20"/>
      <c r="M47" s="20"/>
      <c r="N47" s="51"/>
    </row>
    <row r="48" spans="4:14" ht="15.75">
      <c r="D48" s="20" t="s">
        <v>141</v>
      </c>
      <c r="E48" s="20"/>
      <c r="F48" s="20"/>
      <c r="G48" s="20"/>
      <c r="H48" s="20"/>
      <c r="I48" s="20"/>
      <c r="J48" s="20"/>
      <c r="K48" s="20"/>
      <c r="L48" s="20"/>
      <c r="M48" s="20"/>
      <c r="N48" s="51"/>
    </row>
    <row r="49" spans="4:14" ht="12.75"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</row>
    <row r="50" spans="4:14" ht="12.75"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</row>
    <row r="51" spans="4:14" ht="12.75"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</row>
    <row r="52" spans="4:14" ht="12.75"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</row>
    <row r="53" spans="4:14" ht="12.75"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</row>
    <row r="54" spans="4:14" ht="12.75"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</row>
    <row r="55" spans="4:14" ht="12.75"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</row>
    <row r="56" spans="4:14" ht="12.75"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</row>
    <row r="57" spans="4:14" ht="12.75"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</row>
    <row r="58" spans="4:14" ht="12.75"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</row>
    <row r="59" spans="4:14" ht="12.75"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</row>
    <row r="60" spans="4:14" ht="12.75"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</row>
    <row r="61" spans="4:14" ht="12.75"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</row>
    <row r="62" spans="4:14" ht="12.75"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</row>
    <row r="63" spans="4:14" ht="12.75"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</row>
    <row r="64" spans="4:14" ht="12.75"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</row>
    <row r="65" spans="4:14" ht="12.75"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</row>
    <row r="66" spans="4:14" ht="12.75"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</row>
    <row r="67" spans="4:14" ht="12.75"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</row>
    <row r="68" spans="4:14" ht="12.75"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</row>
    <row r="69" spans="4:14" ht="12.75"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</row>
    <row r="70" spans="4:14" ht="12.75"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</row>
    <row r="71" spans="4:14" ht="12.75"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</row>
    <row r="72" spans="4:14" ht="12.75"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</row>
    <row r="73" spans="4:14" ht="12.75"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</row>
    <row r="74" spans="4:14" ht="12.75"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</row>
    <row r="75" spans="4:14" ht="12.75"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</row>
    <row r="76" spans="4:14" ht="12.75"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</row>
    <row r="77" spans="4:14" ht="12.75"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</row>
    <row r="78" spans="4:14" ht="12.75"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</row>
    <row r="79" spans="4:14" ht="12.75"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</row>
    <row r="80" spans="4:14" ht="12.75"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</row>
    <row r="81" spans="4:14" ht="12.75"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</row>
    <row r="82" spans="4:14" ht="12.75"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</row>
    <row r="83" spans="4:14" ht="12.75"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</row>
    <row r="84" spans="4:14" ht="12.75"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</row>
    <row r="85" spans="4:14" ht="12.75"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</row>
    <row r="86" spans="4:14" ht="12.75"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</row>
    <row r="87" spans="4:14" ht="12.75"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</row>
    <row r="88" spans="4:14" ht="12.75"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</row>
    <row r="89" spans="4:14" ht="12.75"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</row>
    <row r="90" spans="4:14" ht="12.75"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</row>
    <row r="91" spans="4:14" ht="12.75"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</row>
    <row r="92" spans="4:14" ht="12.75"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</row>
    <row r="93" spans="4:14" ht="12.75"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</row>
    <row r="94" spans="4:14" ht="12.75"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</row>
    <row r="95" spans="4:14" ht="12.75"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</row>
    <row r="96" spans="4:14" ht="12.75"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</row>
    <row r="97" spans="4:14" ht="12.75"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</row>
    <row r="98" spans="4:14" ht="12.75"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</row>
    <row r="99" spans="4:14" ht="12.75"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</row>
    <row r="100" spans="4:14" ht="12.75"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</row>
    <row r="101" spans="4:14" ht="12.75"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</row>
    <row r="102" spans="4:14" ht="12.75"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</row>
    <row r="103" spans="4:14" ht="12.75"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</row>
    <row r="104" spans="4:14" ht="12.75"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</row>
    <row r="105" spans="4:14" ht="12.75"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</row>
    <row r="106" spans="4:14" ht="12.75"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</row>
    <row r="107" spans="4:14" ht="12.75"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</row>
    <row r="108" spans="4:14" ht="12.75"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</row>
    <row r="109" spans="4:14" ht="12.75"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</row>
    <row r="110" spans="4:14" ht="12.75"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</row>
    <row r="111" spans="4:14" ht="12.75"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</row>
    <row r="112" spans="4:14" ht="12.75"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</row>
    <row r="113" spans="4:14" ht="12.75"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</row>
    <row r="114" spans="4:14" ht="12.75"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</row>
    <row r="115" spans="4:14" ht="12.75"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</row>
    <row r="116" spans="4:14" ht="12.75"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</row>
    <row r="117" spans="4:14" ht="12.75"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</row>
    <row r="118" spans="4:14" ht="12.75"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</row>
    <row r="119" spans="4:14" ht="12.75"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</row>
    <row r="120" spans="4:14" ht="12.75"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</row>
    <row r="121" spans="4:14" ht="12.75"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</row>
    <row r="122" spans="4:14" ht="12.75"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</row>
    <row r="123" spans="4:14" ht="12.75"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</row>
    <row r="124" spans="4:14" ht="12.75"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</row>
    <row r="125" spans="4:14" ht="12.75"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</row>
    <row r="126" spans="4:14" ht="12.75"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</row>
    <row r="127" spans="4:14" ht="12.75"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</row>
    <row r="128" spans="4:14" ht="12.75"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</row>
    <row r="129" spans="4:14" ht="12.75"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</row>
    <row r="130" spans="4:14" ht="12.75"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</row>
    <row r="131" spans="4:14" ht="12.75"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</row>
    <row r="132" spans="4:14" ht="12.75"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</row>
    <row r="133" spans="4:14" ht="12.75"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</row>
    <row r="134" spans="4:14" ht="12.75"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</row>
    <row r="135" spans="4:14" ht="12.75"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</row>
    <row r="136" spans="4:14" ht="12.75"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</row>
    <row r="137" spans="4:14" ht="12.75"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</row>
    <row r="138" spans="4:14" ht="12.75"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</row>
    <row r="139" spans="4:14" ht="12.75"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</row>
    <row r="140" spans="4:14" ht="12.75"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</row>
    <row r="141" spans="4:14" ht="12.75"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</row>
    <row r="142" spans="4:14" ht="12.75"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</row>
    <row r="143" spans="4:14" ht="12.75"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</row>
    <row r="144" spans="4:14" ht="12.75"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</row>
    <row r="145" spans="4:14" ht="12.75"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</row>
    <row r="146" spans="4:14" ht="12.75"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</row>
    <row r="147" spans="4:14" ht="12.75"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</row>
    <row r="148" spans="4:14" ht="12.75"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</row>
    <row r="149" spans="4:14" ht="12.75"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</row>
    <row r="150" spans="4:14" ht="12.75"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</row>
    <row r="151" spans="4:14" ht="12.75"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</row>
    <row r="152" spans="4:14" ht="12.75"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</row>
    <row r="153" spans="4:14" ht="12.75"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</row>
    <row r="154" spans="4:14" ht="12.75"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</row>
    <row r="155" spans="4:14" ht="12.75"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</row>
    <row r="156" spans="4:14" ht="12.75"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</row>
    <row r="157" spans="4:14" ht="12.75"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</row>
    <row r="158" spans="4:14" ht="12.75"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</row>
    <row r="159" spans="4:14" ht="12.75"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</row>
    <row r="160" spans="4:14" ht="12.75"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</row>
    <row r="161" spans="4:14" ht="12.75"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</row>
    <row r="162" spans="4:14" ht="12.75"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</row>
    <row r="163" spans="4:14" ht="12.75"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</row>
    <row r="164" spans="4:14" ht="12.75"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</row>
    <row r="165" spans="4:14" ht="12.75"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</row>
    <row r="166" spans="4:14" ht="12.75"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</row>
    <row r="167" spans="4:14" ht="12.75"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</row>
    <row r="168" spans="4:14" ht="12.75"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</row>
    <row r="169" spans="4:14" ht="12.75"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</row>
    <row r="170" spans="4:14" ht="12.75"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</row>
    <row r="171" spans="4:14" ht="12.75"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</row>
    <row r="172" spans="4:14" ht="12.75"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</row>
    <row r="173" spans="4:14" ht="12.75"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</row>
    <row r="174" spans="4:14" ht="12.75"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</row>
    <row r="175" spans="4:14" ht="12.75"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</row>
    <row r="176" spans="4:14" ht="12.75"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</row>
    <row r="177" spans="4:14" ht="12.75"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</row>
    <row r="178" spans="4:14" ht="12.75"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</row>
    <row r="179" spans="4:14" ht="12.75"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</row>
    <row r="180" spans="4:14" ht="12.75"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</row>
    <row r="181" spans="4:14" ht="12.75"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</row>
    <row r="182" spans="4:14" ht="12.75"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</row>
    <row r="183" spans="4:14" ht="12.75"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</row>
    <row r="184" spans="4:14" ht="12.75"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</row>
    <row r="185" spans="4:14" ht="12.75"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</row>
    <row r="186" spans="4:14" ht="12.75"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</row>
    <row r="187" spans="4:14" ht="12.75"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</row>
    <row r="188" spans="4:14" ht="12.75"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</row>
    <row r="189" spans="4:14" ht="12.75"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</row>
    <row r="190" spans="4:14" ht="12.75"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</row>
    <row r="191" spans="4:14" ht="12.75"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</row>
    <row r="192" spans="4:14" ht="12.75"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</row>
    <row r="193" spans="4:14" ht="12.75"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</row>
    <row r="194" spans="4:14" ht="12.75"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</row>
    <row r="195" spans="4:14" ht="12.75"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</row>
    <row r="196" spans="4:14" ht="12.75"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</row>
    <row r="197" spans="4:14" ht="12.75"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</row>
    <row r="198" spans="4:14" ht="12.75"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</row>
    <row r="199" spans="4:14" ht="12.75"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</row>
    <row r="200" spans="4:14" ht="12.75"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</row>
    <row r="201" spans="4:14" ht="12.75"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</row>
    <row r="202" spans="4:14" ht="12.75"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</row>
    <row r="203" spans="4:14" ht="12.75"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</row>
    <row r="204" spans="4:14" ht="12.75"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</row>
    <row r="205" spans="4:14" ht="12.75"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</row>
    <row r="206" spans="4:14" ht="12.75"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</row>
    <row r="207" spans="4:14" ht="12.75"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</row>
    <row r="208" spans="4:14" ht="12.75"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</row>
    <row r="209" spans="4:14" ht="12.75"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</row>
    <row r="210" spans="4:14" ht="12.75"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</row>
    <row r="211" spans="4:14" ht="12.75"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</row>
    <row r="212" spans="4:14" ht="12.75"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</row>
    <row r="213" spans="4:14" ht="12.75"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</row>
    <row r="214" spans="4:14" ht="12.75"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</row>
    <row r="215" spans="4:14" ht="12.75"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</row>
    <row r="216" spans="4:14" ht="12.75"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</row>
    <row r="217" spans="4:14" ht="12.75"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</row>
    <row r="218" spans="4:14" ht="12.75"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</row>
    <row r="219" spans="4:14" ht="12.75"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</row>
    <row r="220" spans="4:14" ht="12.75"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</row>
    <row r="221" spans="4:14" ht="12.75"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</row>
    <row r="222" spans="4:14" ht="12.75"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</row>
    <row r="223" spans="4:14" ht="12.75"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</row>
    <row r="224" spans="4:14" ht="12.75"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</row>
    <row r="225" spans="4:14" ht="12.75"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</row>
    <row r="226" spans="4:14" ht="12.75"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</row>
    <row r="227" spans="4:14" ht="12.75"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</row>
    <row r="228" spans="4:14" ht="12.75"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</row>
    <row r="229" spans="4:14" ht="12.75"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</row>
    <row r="230" spans="4:14" ht="12.75"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</row>
    <row r="231" spans="4:14" ht="12.75"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</row>
    <row r="232" spans="4:14" ht="12.75"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</row>
    <row r="233" spans="4:14" ht="12.75"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</row>
    <row r="234" spans="4:14" ht="12.75"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</row>
    <row r="235" spans="4:14" ht="12.75"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</row>
    <row r="236" spans="4:14" ht="12.75"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</row>
    <row r="237" spans="4:14" ht="12.75"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</row>
    <row r="238" spans="4:14" ht="12.75"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</row>
    <row r="239" spans="4:14" ht="12.75"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</row>
    <row r="240" spans="4:14" ht="12.75"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</row>
    <row r="241" spans="4:14" ht="12.75"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</row>
    <row r="242" spans="4:14" ht="12.75"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</row>
    <row r="243" spans="4:14" ht="12.75"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</row>
    <row r="244" spans="4:14" ht="12.75"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</row>
    <row r="245" spans="4:14" ht="12.75"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</row>
    <row r="246" spans="4:14" ht="12.75"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</row>
    <row r="247" spans="4:14" ht="12.75"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</row>
    <row r="248" spans="4:14" ht="12.75"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</row>
    <row r="249" spans="4:14" ht="12.75"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</row>
    <row r="250" spans="4:14" ht="12.75"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</row>
    <row r="251" spans="4:14" ht="12.75"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</row>
    <row r="252" spans="4:14" ht="12.75"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</row>
    <row r="253" spans="4:14" ht="12.75"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</row>
    <row r="254" spans="4:14" ht="12.75"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</row>
    <row r="255" spans="4:14" ht="12.75"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</row>
    <row r="256" spans="4:14" ht="12.75"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</row>
    <row r="257" spans="4:14" ht="12.75"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</row>
    <row r="258" spans="4:14" ht="12.75"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</row>
    <row r="259" spans="4:14" ht="12.75"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</row>
    <row r="260" spans="4:14" ht="12.75"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</row>
    <row r="261" spans="4:14" ht="12.75"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</row>
    <row r="262" spans="4:14" ht="12.75"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</row>
    <row r="263" spans="4:14" ht="12.75"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</row>
    <row r="264" spans="4:14" ht="12.75"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</row>
    <row r="265" spans="4:14" ht="12.75"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</row>
    <row r="266" spans="4:14" ht="12.75"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</row>
    <row r="267" spans="4:14" ht="12.75"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</row>
    <row r="268" spans="4:14" ht="12.75"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</row>
    <row r="269" spans="4:14" ht="12.75"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</row>
    <row r="270" spans="4:14" ht="12.75"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</row>
    <row r="271" spans="4:14" ht="12.75"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</row>
    <row r="272" spans="4:14" ht="12.75"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</row>
    <row r="273" spans="4:14" ht="12.75"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</row>
    <row r="274" spans="4:14" ht="12.75"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</row>
    <row r="275" spans="4:14" ht="12.75"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</row>
    <row r="276" spans="4:14" ht="12.75"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</row>
    <row r="277" spans="4:14" ht="12.75"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</row>
    <row r="278" spans="4:14" ht="12.75"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</row>
    <row r="279" spans="4:14" ht="12.75"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</row>
    <row r="280" spans="4:14" ht="12.75"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</row>
    <row r="281" spans="4:14" ht="12.75"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</row>
    <row r="282" spans="4:14" ht="12.75"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</row>
    <row r="283" spans="4:14" ht="12.75"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</row>
    <row r="284" spans="4:14" ht="12.75"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</row>
    <row r="285" spans="4:14" ht="12.75"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</row>
    <row r="286" spans="4:14" ht="12.75"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</row>
    <row r="287" spans="4:14" ht="12.75"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</row>
    <row r="288" spans="4:14" ht="12.75"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</row>
    <row r="289" spans="4:14" ht="12.75"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</row>
    <row r="290" spans="4:14" ht="12.75"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</row>
    <row r="291" spans="4:14" ht="12.75"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</row>
    <row r="292" spans="4:14" ht="12.75"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</row>
    <row r="293" spans="4:14" ht="12.75"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</row>
    <row r="294" spans="4:14" ht="12.75"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</row>
    <row r="295" spans="4:14" ht="12.75"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</row>
    <row r="296" spans="4:14" ht="12.75"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</row>
    <row r="297" spans="4:14" ht="12.75"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</row>
    <row r="298" spans="4:14" ht="12.75"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</row>
    <row r="299" spans="4:14" ht="12.75"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</row>
    <row r="300" spans="4:14" ht="12.75"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</row>
    <row r="301" spans="4:14" ht="12.75"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</row>
    <row r="302" spans="4:14" ht="12.75"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</row>
    <row r="303" spans="4:14" ht="12.75"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</row>
    <row r="304" spans="4:14" ht="12.75"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</row>
    <row r="305" spans="4:14" ht="12.75"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</row>
    <row r="306" spans="4:14" ht="12.75"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</row>
    <row r="307" spans="4:14" ht="12.75"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</row>
    <row r="308" spans="4:14" ht="12.75"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</row>
    <row r="309" spans="4:14" ht="12.75"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</row>
    <row r="310" spans="4:14" ht="12.75"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</row>
    <row r="311" spans="4:14" ht="12.75"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</row>
    <row r="312" spans="4:14" ht="12.75"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</row>
    <row r="313" spans="4:14" ht="12.75"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</row>
    <row r="314" spans="4:14" ht="12.75"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</row>
    <row r="315" spans="4:14" ht="12.75"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</row>
    <row r="316" spans="4:14" ht="12.75"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</row>
    <row r="317" spans="4:14" ht="12.75"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</row>
    <row r="318" spans="4:14" ht="12.75"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</row>
    <row r="319" spans="4:14" ht="12.75"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</row>
    <row r="320" spans="4:14" ht="12.75"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</row>
    <row r="321" spans="4:14" ht="12.75"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</row>
    <row r="322" spans="4:14" ht="12.75"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</row>
    <row r="323" spans="4:14" ht="12.75"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</row>
    <row r="324" spans="4:14" ht="12.75"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</row>
    <row r="325" spans="4:14" ht="12.75"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</row>
    <row r="326" spans="4:14" ht="12.75"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</row>
    <row r="327" spans="4:14" ht="12.75"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</row>
    <row r="328" spans="4:14" ht="12.75"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</row>
    <row r="329" spans="4:14" ht="12.75"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</row>
    <row r="330" spans="4:14" ht="12.75"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</row>
    <row r="331" spans="4:14" ht="12.75"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</row>
    <row r="332" spans="4:14" ht="12.75"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</row>
    <row r="333" spans="4:14" ht="12.75"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</row>
    <row r="334" spans="4:14" ht="12.75"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</row>
    <row r="335" spans="4:14" ht="12.75"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</row>
    <row r="336" spans="4:14" ht="12.75"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</row>
    <row r="337" spans="4:14" ht="12.75"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</row>
    <row r="338" spans="4:14" ht="12.75"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</row>
    <row r="339" spans="4:14" ht="12.75"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</row>
    <row r="340" spans="4:14" ht="12.75"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</row>
    <row r="341" spans="4:14" ht="12.75"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</row>
    <row r="342" spans="4:14" ht="12.75"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</row>
    <row r="343" spans="4:14" ht="12.75"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</row>
    <row r="344" spans="4:14" ht="12.75"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</row>
    <row r="345" spans="4:14" ht="12.75"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</row>
    <row r="346" spans="4:14" ht="12.75"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</row>
    <row r="347" spans="4:14" ht="12.75"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</row>
    <row r="348" spans="4:14" ht="12.75"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</row>
    <row r="349" spans="4:14" ht="12.75"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</row>
    <row r="350" spans="4:14" ht="12.75"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</row>
    <row r="351" spans="4:14" ht="12.75"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</row>
    <row r="352" spans="4:14" ht="12.75"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</row>
    <row r="353" spans="4:14" ht="12.75"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</row>
    <row r="354" spans="4:14" ht="12.75"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</row>
    <row r="355" spans="4:14" ht="12.75"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</row>
    <row r="356" spans="4:14" ht="12.75"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</row>
    <row r="357" spans="4:14" ht="12.75"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</row>
    <row r="358" spans="4:14" ht="12.75"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</row>
    <row r="359" spans="4:14" ht="12.75"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</row>
    <row r="360" spans="4:14" ht="12.75"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</row>
    <row r="361" spans="4:14" ht="12.75"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</row>
    <row r="362" spans="4:14" ht="12.75"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</row>
    <row r="363" spans="4:14" ht="12.75"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</row>
    <row r="364" spans="4:14" ht="12.75"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</row>
    <row r="365" spans="4:14" ht="12.75"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</row>
    <row r="366" spans="4:14" ht="12.75"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</row>
    <row r="367" spans="4:14" ht="12.75"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</row>
    <row r="368" spans="4:14" ht="12.75"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</row>
    <row r="369" spans="4:14" ht="12.75"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</row>
    <row r="370" spans="4:14" ht="12.75"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</row>
    <row r="371" spans="4:14" ht="12.75"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</row>
    <row r="372" spans="4:14" ht="12.75"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</row>
    <row r="373" spans="4:14" ht="12.75"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</row>
    <row r="374" spans="4:14" ht="12.75"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</row>
    <row r="375" spans="4:14" ht="12.75"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</row>
    <row r="376" spans="4:14" ht="12.75"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</row>
    <row r="377" spans="4:14" ht="12.75"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</row>
    <row r="378" spans="4:14" ht="12.75"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</row>
    <row r="379" spans="4:14" ht="12.75"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</row>
    <row r="380" spans="4:14" ht="12.75"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</row>
    <row r="381" spans="4:14" ht="12.75"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</row>
    <row r="382" spans="4:14" ht="12.75"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</row>
    <row r="383" spans="4:14" ht="12.75"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</row>
    <row r="384" spans="4:14" ht="12.75"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</row>
    <row r="385" spans="4:14" ht="12.75"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</row>
    <row r="386" spans="4:14" ht="12.75"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</row>
    <row r="387" spans="4:14" ht="12.75"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</row>
    <row r="388" spans="4:14" ht="12.75"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</row>
    <row r="389" spans="4:14" ht="12.75"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</row>
    <row r="390" spans="4:14" ht="12.75"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</row>
    <row r="391" spans="4:14" ht="12.75"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</row>
    <row r="392" spans="4:14" ht="12.75"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</row>
    <row r="393" spans="4:14" ht="12.75"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</row>
    <row r="394" spans="4:14" ht="12.75"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</row>
    <row r="395" spans="4:14" ht="12.75"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</row>
    <row r="396" spans="4:14" ht="12.75"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</row>
    <row r="397" spans="4:14" ht="12.75"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</row>
    <row r="398" spans="4:14" ht="12.75"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</row>
    <row r="399" spans="4:14" ht="12.75"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</row>
    <row r="400" spans="4:14" ht="12.75"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</row>
    <row r="401" spans="4:14" ht="12.75"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</row>
    <row r="402" spans="4:14" ht="12.75"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</row>
    <row r="403" spans="4:14" ht="12.75"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</row>
    <row r="404" spans="4:14" ht="12.75"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</row>
    <row r="405" spans="4:14" ht="12.75"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</row>
    <row r="406" spans="4:14" ht="12.75"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</row>
    <row r="407" spans="4:14" ht="12.75"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</row>
    <row r="408" spans="4:14" ht="12.75"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</row>
    <row r="409" spans="4:14" ht="12.75"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</row>
    <row r="410" spans="4:14" ht="12.75"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</row>
    <row r="411" spans="4:14" ht="12.75"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</row>
    <row r="412" spans="4:14" ht="12.75"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</row>
    <row r="413" spans="4:14" ht="12.75"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</row>
    <row r="414" spans="4:14" ht="12.75"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</row>
    <row r="415" spans="4:14" ht="12.75"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</row>
    <row r="416" spans="4:14" ht="12.75"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</row>
    <row r="417" spans="4:14" ht="12.75"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</row>
    <row r="418" spans="4:14" ht="12.75"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</row>
    <row r="419" spans="4:14" ht="12.75"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</row>
    <row r="420" spans="4:14" ht="12.75"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</row>
    <row r="421" spans="4:14" ht="12.75"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</row>
    <row r="422" spans="4:14" ht="12.75"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</row>
    <row r="423" spans="4:14" ht="12.75"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</row>
    <row r="424" spans="4:14" ht="12.75"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</row>
    <row r="425" spans="4:14" ht="12.75"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</row>
    <row r="426" spans="4:14" ht="12.75"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</row>
    <row r="427" spans="4:14" ht="12.75"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</row>
    <row r="428" spans="4:14" ht="12.75"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</row>
    <row r="429" spans="4:14" ht="12.75"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</row>
    <row r="430" spans="4:14" ht="12.75"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</row>
    <row r="431" spans="4:14" ht="12.75"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</row>
    <row r="432" spans="4:14" ht="12.75"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</row>
    <row r="433" spans="4:14" ht="12.75"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</row>
    <row r="434" spans="4:14" ht="12.75"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</row>
    <row r="435" spans="4:14" ht="12.75"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</row>
    <row r="436" spans="4:14" ht="12.75"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</row>
    <row r="437" spans="4:14" ht="12.75"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</row>
    <row r="438" spans="4:14" ht="12.75"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</row>
    <row r="439" spans="4:14" ht="12.75"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</row>
    <row r="440" spans="4:14" ht="12.75"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</row>
    <row r="441" spans="4:14" ht="12.75"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</row>
    <row r="442" spans="4:14" ht="12.75"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</row>
    <row r="443" spans="4:14" ht="12.75"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</row>
    <row r="444" spans="4:14" ht="12.75"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</row>
    <row r="445" spans="4:14" ht="12.75"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</row>
    <row r="446" spans="4:14" ht="12.75"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</row>
    <row r="447" spans="4:14" ht="12.75"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</row>
    <row r="448" spans="4:14" ht="12.75"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</row>
    <row r="449" spans="4:14" ht="12.75"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</row>
    <row r="450" spans="4:14" ht="12.75"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</row>
    <row r="451" spans="4:14" ht="12.75"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</row>
    <row r="452" spans="4:14" ht="12.75"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</row>
    <row r="453" spans="4:14" ht="12.75"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</row>
    <row r="454" spans="4:14" ht="12.75"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</row>
    <row r="455" spans="4:14" ht="12.75"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</row>
    <row r="456" spans="4:14" ht="12.75"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</row>
    <row r="457" spans="4:14" ht="12.75"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</row>
    <row r="458" spans="4:14" ht="12.75"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</row>
    <row r="459" spans="4:14" ht="12.75"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</row>
    <row r="460" spans="4:14" ht="12.75"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</row>
    <row r="461" spans="4:14" ht="12.75"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</row>
    <row r="462" spans="4:14" ht="12.75"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</row>
    <row r="463" spans="4:14" ht="12.75"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</row>
    <row r="464" spans="4:14" ht="12.75"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</row>
    <row r="465" spans="4:14" ht="12.75"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</row>
    <row r="466" spans="4:14" ht="12.75"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</row>
    <row r="467" spans="4:14" ht="12.75"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</row>
    <row r="468" spans="4:14" ht="12.75"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</row>
    <row r="469" spans="4:14" ht="12.75"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</row>
    <row r="470" spans="4:14" ht="12.75"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</row>
    <row r="471" spans="4:14" ht="12.75"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</row>
    <row r="472" spans="4:14" ht="12.75"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</row>
    <row r="473" spans="4:14" ht="12.75"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</row>
    <row r="474" spans="4:14" ht="12.75"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</row>
    <row r="475" spans="4:14" ht="12.75"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</row>
    <row r="476" spans="4:14" ht="12.75"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</row>
    <row r="477" spans="4:14" ht="12.75"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</row>
    <row r="478" spans="4:14" ht="12.75"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</row>
    <row r="479" spans="4:14" ht="12.75"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</row>
    <row r="480" spans="4:14" ht="12.75"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</row>
    <row r="481" spans="4:14" ht="12.75"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</row>
    <row r="482" spans="4:14" ht="12.75"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</row>
    <row r="483" spans="4:14" ht="12.75"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</row>
    <row r="484" spans="4:14" ht="12.75"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</row>
    <row r="485" spans="4:14" ht="12.75"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</row>
    <row r="486" spans="4:14" ht="12.75"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</row>
    <row r="487" spans="4:14" ht="12.75"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</row>
    <row r="488" spans="4:14" ht="12.75"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</row>
    <row r="489" spans="4:14" ht="12.75"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</row>
    <row r="490" spans="4:14" ht="12.75"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</row>
    <row r="491" spans="4:14" ht="12.75"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</row>
    <row r="492" spans="4:14" ht="12.75"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</row>
    <row r="493" spans="4:14" ht="12.75"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</row>
    <row r="494" spans="4:14" ht="12.75"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</row>
    <row r="495" spans="4:14" ht="12.75"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</row>
    <row r="496" spans="4:14" ht="12.75"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</row>
    <row r="497" spans="4:14" ht="12.75"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</row>
    <row r="498" spans="4:14" ht="12.75"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</row>
    <row r="499" spans="4:14" ht="12.75"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</row>
    <row r="500" spans="4:14" ht="12.75"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</row>
    <row r="501" spans="4:14" ht="12.75"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</row>
    <row r="502" spans="4:14" ht="12.75"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</row>
    <row r="503" spans="4:14" ht="12.75"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</row>
    <row r="504" spans="4:14" ht="12.75"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</row>
    <row r="505" spans="4:14" ht="12.75"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</row>
    <row r="506" spans="4:14" ht="12.75"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</row>
    <row r="507" spans="4:14" ht="12.75"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</row>
    <row r="508" spans="4:14" ht="12.75"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</row>
    <row r="509" spans="4:14" ht="12.75"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</row>
    <row r="510" spans="4:14" ht="12.75"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</row>
    <row r="511" spans="4:14" ht="12.75"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</row>
    <row r="512" spans="4:14" ht="12.75"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</row>
    <row r="513" spans="4:14" ht="12.75"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</row>
    <row r="514" spans="4:14" ht="12.75"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</row>
    <row r="515" spans="4:14" ht="12.75"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</row>
    <row r="516" spans="4:14" ht="12.75"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</row>
    <row r="517" spans="4:14" ht="12.75"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</row>
    <row r="518" spans="4:14" ht="12.75"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</row>
    <row r="519" spans="4:14" ht="12.75"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</row>
    <row r="520" spans="4:14" ht="12.75"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</row>
    <row r="521" spans="4:14" ht="12.75"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</row>
    <row r="522" spans="4:14" ht="12.75"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</row>
    <row r="523" spans="4:14" ht="12.75"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</row>
    <row r="524" spans="4:14" ht="12.75"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</row>
    <row r="525" spans="4:14" ht="12.75"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</row>
    <row r="526" spans="4:14" ht="12.75"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</row>
    <row r="527" spans="4:14" ht="12.75"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</row>
    <row r="528" spans="4:14" ht="12.75"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</row>
    <row r="529" spans="4:14" ht="12.75"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</row>
    <row r="530" spans="4:14" ht="12.75"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</row>
    <row r="531" spans="4:14" ht="12.75"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</row>
    <row r="532" spans="4:14" ht="12.75"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</row>
    <row r="533" spans="4:14" ht="12.75"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</row>
    <row r="534" spans="4:14" ht="12.75"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</row>
    <row r="535" spans="4:14" ht="12.75"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</row>
    <row r="536" spans="4:14" ht="12.75"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</row>
    <row r="537" spans="4:14" ht="12.75"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</row>
    <row r="538" spans="4:14" ht="12.75"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</row>
    <row r="539" spans="4:14" ht="12.75"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</row>
    <row r="540" spans="4:14" ht="12.75"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</row>
    <row r="541" spans="4:14" ht="12.75"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</row>
    <row r="542" spans="4:14" ht="12.75"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</row>
    <row r="543" spans="4:14" ht="12.75"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</row>
    <row r="544" spans="4:14" ht="12.75"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</row>
    <row r="545" spans="4:14" ht="12.75"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</row>
    <row r="546" spans="4:14" ht="12.75"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</row>
    <row r="547" spans="4:14" ht="12.75"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</row>
    <row r="548" spans="4:14" ht="12.75"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</row>
    <row r="549" spans="4:14" ht="12.75"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51"/>
    </row>
    <row r="550" spans="4:14" ht="12.75"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1"/>
    </row>
    <row r="551" spans="4:14" ht="12.75"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</row>
    <row r="552" spans="4:14" ht="12.75"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</row>
    <row r="553" spans="4:14" ht="12.75"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</row>
    <row r="554" spans="4:14" ht="12.75"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</row>
    <row r="555" spans="4:14" ht="12.75"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</row>
    <row r="556" spans="4:14" ht="12.75"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51"/>
    </row>
    <row r="557" spans="4:14" ht="12.75"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51"/>
    </row>
    <row r="558" spans="4:14" ht="12.75"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51"/>
    </row>
    <row r="559" spans="4:14" ht="12.75"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/>
    </row>
    <row r="560" spans="4:14" ht="12.75"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51"/>
    </row>
    <row r="561" spans="4:14" ht="12.75"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51"/>
    </row>
    <row r="562" spans="4:14" ht="12.75">
      <c r="D562" s="51"/>
      <c r="E562" s="51"/>
      <c r="F562" s="51"/>
      <c r="G562" s="51"/>
      <c r="H562" s="51"/>
      <c r="I562" s="51"/>
      <c r="J562" s="51"/>
      <c r="K562" s="51"/>
      <c r="L562" s="51"/>
      <c r="M562" s="51"/>
      <c r="N562" s="51"/>
    </row>
    <row r="563" spans="4:14" ht="12.75">
      <c r="D563" s="51"/>
      <c r="E563" s="51"/>
      <c r="F563" s="51"/>
      <c r="G563" s="51"/>
      <c r="H563" s="51"/>
      <c r="I563" s="51"/>
      <c r="J563" s="51"/>
      <c r="K563" s="51"/>
      <c r="L563" s="51"/>
      <c r="M563" s="51"/>
      <c r="N563" s="51"/>
    </row>
    <row r="564" spans="4:14" ht="12.75">
      <c r="D564" s="51"/>
      <c r="E564" s="51"/>
      <c r="F564" s="51"/>
      <c r="G564" s="51"/>
      <c r="H564" s="51"/>
      <c r="I564" s="51"/>
      <c r="J564" s="51"/>
      <c r="K564" s="51"/>
      <c r="L564" s="51"/>
      <c r="M564" s="51"/>
      <c r="N564" s="51"/>
    </row>
    <row r="565" spans="4:14" ht="12.75"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51"/>
    </row>
    <row r="566" spans="4:14" ht="12.75"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51"/>
    </row>
    <row r="567" spans="4:14" ht="12.75">
      <c r="D567" s="51"/>
      <c r="E567" s="51"/>
      <c r="F567" s="51"/>
      <c r="G567" s="51"/>
      <c r="H567" s="51"/>
      <c r="I567" s="51"/>
      <c r="J567" s="51"/>
      <c r="K567" s="51"/>
      <c r="L567" s="51"/>
      <c r="M567" s="51"/>
      <c r="N567" s="51"/>
    </row>
    <row r="568" spans="4:14" ht="12.75">
      <c r="D568" s="51"/>
      <c r="E568" s="51"/>
      <c r="F568" s="51"/>
      <c r="G568" s="51"/>
      <c r="H568" s="51"/>
      <c r="I568" s="51"/>
      <c r="J568" s="51"/>
      <c r="K568" s="51"/>
      <c r="L568" s="51"/>
      <c r="M568" s="51"/>
      <c r="N568" s="51"/>
    </row>
    <row r="569" spans="4:14" ht="12.75">
      <c r="D569" s="51"/>
      <c r="E569" s="51"/>
      <c r="F569" s="51"/>
      <c r="G569" s="51"/>
      <c r="H569" s="51"/>
      <c r="I569" s="51"/>
      <c r="J569" s="51"/>
      <c r="K569" s="51"/>
      <c r="L569" s="51"/>
      <c r="M569" s="51"/>
      <c r="N569" s="51"/>
    </row>
    <row r="570" spans="4:14" ht="12.75">
      <c r="D570" s="51"/>
      <c r="E570" s="51"/>
      <c r="F570" s="51"/>
      <c r="G570" s="51"/>
      <c r="H570" s="51"/>
      <c r="I570" s="51"/>
      <c r="J570" s="51"/>
      <c r="K570" s="51"/>
      <c r="L570" s="51"/>
      <c r="M570" s="51"/>
      <c r="N570" s="51"/>
    </row>
    <row r="571" spans="4:14" ht="12.75">
      <c r="D571" s="51"/>
      <c r="E571" s="51"/>
      <c r="F571" s="51"/>
      <c r="G571" s="51"/>
      <c r="H571" s="51"/>
      <c r="I571" s="51"/>
      <c r="J571" s="51"/>
      <c r="K571" s="51"/>
      <c r="L571" s="51"/>
      <c r="M571" s="51"/>
      <c r="N571" s="51"/>
    </row>
    <row r="572" spans="4:14" ht="12.75">
      <c r="D572" s="51"/>
      <c r="E572" s="51"/>
      <c r="F572" s="51"/>
      <c r="G572" s="51"/>
      <c r="H572" s="51"/>
      <c r="I572" s="51"/>
      <c r="J572" s="51"/>
      <c r="K572" s="51"/>
      <c r="L572" s="51"/>
      <c r="M572" s="51"/>
      <c r="N572" s="51"/>
    </row>
    <row r="573" spans="4:14" ht="12.75">
      <c r="D573" s="51"/>
      <c r="E573" s="51"/>
      <c r="F573" s="51"/>
      <c r="G573" s="51"/>
      <c r="H573" s="51"/>
      <c r="I573" s="51"/>
      <c r="J573" s="51"/>
      <c r="K573" s="51"/>
      <c r="L573" s="51"/>
      <c r="M573" s="51"/>
      <c r="N573" s="51"/>
    </row>
    <row r="574" spans="4:14" ht="12.75">
      <c r="D574" s="51"/>
      <c r="E574" s="51"/>
      <c r="F574" s="51"/>
      <c r="G574" s="51"/>
      <c r="H574" s="51"/>
      <c r="I574" s="51"/>
      <c r="J574" s="51"/>
      <c r="K574" s="51"/>
      <c r="L574" s="51"/>
      <c r="M574" s="51"/>
      <c r="N574" s="51"/>
    </row>
    <row r="575" spans="4:14" ht="12.75">
      <c r="D575" s="51"/>
      <c r="E575" s="51"/>
      <c r="F575" s="51"/>
      <c r="G575" s="51"/>
      <c r="H575" s="51"/>
      <c r="I575" s="51"/>
      <c r="J575" s="51"/>
      <c r="K575" s="51"/>
      <c r="L575" s="51"/>
      <c r="M575" s="51"/>
      <c r="N575" s="51"/>
    </row>
    <row r="576" spans="4:14" ht="12.75">
      <c r="D576" s="51"/>
      <c r="E576" s="51"/>
      <c r="F576" s="51"/>
      <c r="G576" s="51"/>
      <c r="H576" s="51"/>
      <c r="I576" s="51"/>
      <c r="J576" s="51"/>
      <c r="K576" s="51"/>
      <c r="L576" s="51"/>
      <c r="M576" s="51"/>
      <c r="N576" s="51"/>
    </row>
    <row r="577" spans="4:14" ht="12.75">
      <c r="D577" s="51"/>
      <c r="E577" s="51"/>
      <c r="F577" s="51"/>
      <c r="G577" s="51"/>
      <c r="H577" s="51"/>
      <c r="I577" s="51"/>
      <c r="J577" s="51"/>
      <c r="K577" s="51"/>
      <c r="L577" s="51"/>
      <c r="M577" s="51"/>
      <c r="N577" s="51"/>
    </row>
    <row r="578" spans="4:14" ht="12.75">
      <c r="D578" s="51"/>
      <c r="E578" s="51"/>
      <c r="F578" s="51"/>
      <c r="G578" s="51"/>
      <c r="H578" s="51"/>
      <c r="I578" s="51"/>
      <c r="J578" s="51"/>
      <c r="K578" s="51"/>
      <c r="L578" s="51"/>
      <c r="M578" s="51"/>
      <c r="N578" s="51"/>
    </row>
    <row r="579" spans="4:14" ht="12.75">
      <c r="D579" s="51"/>
      <c r="E579" s="51"/>
      <c r="F579" s="51"/>
      <c r="G579" s="51"/>
      <c r="H579" s="51"/>
      <c r="I579" s="51"/>
      <c r="J579" s="51"/>
      <c r="K579" s="51"/>
      <c r="L579" s="51"/>
      <c r="M579" s="51"/>
      <c r="N579" s="51"/>
    </row>
    <row r="580" spans="4:14" ht="12.75">
      <c r="D580" s="51"/>
      <c r="E580" s="51"/>
      <c r="F580" s="51"/>
      <c r="G580" s="51"/>
      <c r="H580" s="51"/>
      <c r="I580" s="51"/>
      <c r="J580" s="51"/>
      <c r="K580" s="51"/>
      <c r="L580" s="51"/>
      <c r="M580" s="51"/>
      <c r="N580" s="51"/>
    </row>
    <row r="581" spans="4:14" ht="12.75">
      <c r="D581" s="51"/>
      <c r="E581" s="51"/>
      <c r="F581" s="51"/>
      <c r="G581" s="51"/>
      <c r="H581" s="51"/>
      <c r="I581" s="51"/>
      <c r="J581" s="51"/>
      <c r="K581" s="51"/>
      <c r="L581" s="51"/>
      <c r="M581" s="51"/>
      <c r="N581" s="51"/>
    </row>
    <row r="582" spans="4:14" ht="12.75">
      <c r="D582" s="51"/>
      <c r="E582" s="51"/>
      <c r="F582" s="51"/>
      <c r="G582" s="51"/>
      <c r="H582" s="51"/>
      <c r="I582" s="51"/>
      <c r="J582" s="51"/>
      <c r="K582" s="51"/>
      <c r="L582" s="51"/>
      <c r="M582" s="51"/>
      <c r="N582" s="51"/>
    </row>
    <row r="583" spans="4:14" ht="12.75">
      <c r="D583" s="51"/>
      <c r="E583" s="51"/>
      <c r="F583" s="51"/>
      <c r="G583" s="51"/>
      <c r="H583" s="51"/>
      <c r="I583" s="51"/>
      <c r="J583" s="51"/>
      <c r="K583" s="51"/>
      <c r="L583" s="51"/>
      <c r="M583" s="51"/>
      <c r="N583" s="51"/>
    </row>
    <row r="584" spans="4:14" ht="12.75">
      <c r="D584" s="51"/>
      <c r="E584" s="51"/>
      <c r="F584" s="51"/>
      <c r="G584" s="51"/>
      <c r="H584" s="51"/>
      <c r="I584" s="51"/>
      <c r="J584" s="51"/>
      <c r="K584" s="51"/>
      <c r="L584" s="51"/>
      <c r="M584" s="51"/>
      <c r="N584" s="51"/>
    </row>
    <row r="585" spans="4:14" ht="12.75">
      <c r="D585" s="51"/>
      <c r="E585" s="51"/>
      <c r="F585" s="51"/>
      <c r="G585" s="51"/>
      <c r="H585" s="51"/>
      <c r="I585" s="51"/>
      <c r="J585" s="51"/>
      <c r="K585" s="51"/>
      <c r="L585" s="51"/>
      <c r="M585" s="51"/>
      <c r="N585" s="51"/>
    </row>
    <row r="586" spans="4:14" ht="12.75">
      <c r="D586" s="51"/>
      <c r="E586" s="51"/>
      <c r="F586" s="51"/>
      <c r="G586" s="51"/>
      <c r="H586" s="51"/>
      <c r="I586" s="51"/>
      <c r="J586" s="51"/>
      <c r="K586" s="51"/>
      <c r="L586" s="51"/>
      <c r="M586" s="51"/>
      <c r="N586" s="51"/>
    </row>
    <row r="587" spans="4:14" ht="12.75">
      <c r="D587" s="51"/>
      <c r="E587" s="51"/>
      <c r="F587" s="51"/>
      <c r="G587" s="51"/>
      <c r="H587" s="51"/>
      <c r="I587" s="51"/>
      <c r="J587" s="51"/>
      <c r="K587" s="51"/>
      <c r="L587" s="51"/>
      <c r="M587" s="51"/>
      <c r="N587" s="51"/>
    </row>
    <row r="588" spans="4:14" ht="12.75">
      <c r="D588" s="51"/>
      <c r="E588" s="51"/>
      <c r="F588" s="51"/>
      <c r="G588" s="51"/>
      <c r="H588" s="51"/>
      <c r="I588" s="51"/>
      <c r="J588" s="51"/>
      <c r="K588" s="51"/>
      <c r="L588" s="51"/>
      <c r="M588" s="51"/>
      <c r="N588" s="51"/>
    </row>
    <row r="589" spans="4:14" ht="12.75">
      <c r="D589" s="51"/>
      <c r="E589" s="51"/>
      <c r="F589" s="51"/>
      <c r="G589" s="51"/>
      <c r="H589" s="51"/>
      <c r="I589" s="51"/>
      <c r="J589" s="51"/>
      <c r="K589" s="51"/>
      <c r="L589" s="51"/>
      <c r="M589" s="51"/>
      <c r="N589" s="51"/>
    </row>
    <row r="590" spans="4:14" ht="12.75">
      <c r="D590" s="51"/>
      <c r="E590" s="51"/>
      <c r="F590" s="51"/>
      <c r="G590" s="51"/>
      <c r="H590" s="51"/>
      <c r="I590" s="51"/>
      <c r="J590" s="51"/>
      <c r="K590" s="51"/>
      <c r="L590" s="51"/>
      <c r="M590" s="51"/>
      <c r="N590" s="51"/>
    </row>
    <row r="591" spans="4:14" ht="12.75">
      <c r="D591" s="51"/>
      <c r="E591" s="51"/>
      <c r="F591" s="51"/>
      <c r="G591" s="51"/>
      <c r="H591" s="51"/>
      <c r="I591" s="51"/>
      <c r="J591" s="51"/>
      <c r="K591" s="51"/>
      <c r="L591" s="51"/>
      <c r="M591" s="51"/>
      <c r="N591" s="51"/>
    </row>
    <row r="592" spans="4:14" ht="12.75">
      <c r="D592" s="51"/>
      <c r="E592" s="51"/>
      <c r="F592" s="51"/>
      <c r="G592" s="51"/>
      <c r="H592" s="51"/>
      <c r="I592" s="51"/>
      <c r="J592" s="51"/>
      <c r="K592" s="51"/>
      <c r="L592" s="51"/>
      <c r="M592" s="51"/>
      <c r="N592" s="51"/>
    </row>
    <row r="593" spans="4:14" ht="12.75">
      <c r="D593" s="51"/>
      <c r="E593" s="51"/>
      <c r="F593" s="51"/>
      <c r="G593" s="51"/>
      <c r="H593" s="51"/>
      <c r="I593" s="51"/>
      <c r="J593" s="51"/>
      <c r="K593" s="51"/>
      <c r="L593" s="51"/>
      <c r="M593" s="51"/>
      <c r="N593" s="51"/>
    </row>
    <row r="594" spans="4:14" ht="12.75">
      <c r="D594" s="51"/>
      <c r="E594" s="51"/>
      <c r="F594" s="51"/>
      <c r="G594" s="51"/>
      <c r="H594" s="51"/>
      <c r="I594" s="51"/>
      <c r="J594" s="51"/>
      <c r="K594" s="51"/>
      <c r="L594" s="51"/>
      <c r="M594" s="51"/>
      <c r="N594" s="51"/>
    </row>
    <row r="595" spans="4:14" ht="12.75">
      <c r="D595" s="51"/>
      <c r="E595" s="51"/>
      <c r="F595" s="51"/>
      <c r="G595" s="51"/>
      <c r="H595" s="51"/>
      <c r="I595" s="51"/>
      <c r="J595" s="51"/>
      <c r="K595" s="51"/>
      <c r="L595" s="51"/>
      <c r="M595" s="51"/>
      <c r="N595" s="51"/>
    </row>
    <row r="596" spans="4:14" ht="12.75">
      <c r="D596" s="51"/>
      <c r="E596" s="51"/>
      <c r="F596" s="51"/>
      <c r="G596" s="51"/>
      <c r="H596" s="51"/>
      <c r="I596" s="51"/>
      <c r="J596" s="51"/>
      <c r="K596" s="51"/>
      <c r="L596" s="51"/>
      <c r="M596" s="51"/>
      <c r="N596" s="51"/>
    </row>
    <row r="597" spans="4:14" ht="12.75">
      <c r="D597" s="51"/>
      <c r="E597" s="51"/>
      <c r="F597" s="51"/>
      <c r="G597" s="51"/>
      <c r="H597" s="51"/>
      <c r="I597" s="51"/>
      <c r="J597" s="51"/>
      <c r="K597" s="51"/>
      <c r="L597" s="51"/>
      <c r="M597" s="51"/>
      <c r="N597" s="51"/>
    </row>
    <row r="598" spans="4:14" ht="12.75">
      <c r="D598" s="51"/>
      <c r="E598" s="51"/>
      <c r="F598" s="51"/>
      <c r="G598" s="51"/>
      <c r="H598" s="51"/>
      <c r="I598" s="51"/>
      <c r="J598" s="51"/>
      <c r="K598" s="51"/>
      <c r="L598" s="51"/>
      <c r="M598" s="51"/>
      <c r="N598" s="51"/>
    </row>
  </sheetData>
  <sheetProtection/>
  <mergeCells count="10">
    <mergeCell ref="D19:M19"/>
    <mergeCell ref="D9:M9"/>
    <mergeCell ref="D10:M10"/>
    <mergeCell ref="H13:J13"/>
    <mergeCell ref="D7:M7"/>
    <mergeCell ref="D12:M12"/>
    <mergeCell ref="D1:M1"/>
    <mergeCell ref="D2:M2"/>
    <mergeCell ref="D3:M3"/>
    <mergeCell ref="D6:M6"/>
  </mergeCells>
  <printOptions/>
  <pageMargins left="0.75" right="0.75" top="1" bottom="0.43" header="0.5" footer="0.24"/>
  <pageSetup horizontalDpi="600" verticalDpi="600" orientation="portrait" scale="91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5" sqref="B3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F31" sqref="F31"/>
    </sheetView>
  </sheetViews>
  <sheetFormatPr defaultColWidth="9.140625" defaultRowHeight="12.75"/>
  <cols>
    <col min="5" max="5" width="12.7109375" style="0" customWidth="1"/>
    <col min="6" max="6" width="17.00390625" style="0" customWidth="1"/>
    <col min="12" max="12" width="4.140625" style="0" customWidth="1"/>
    <col min="13" max="13" width="17.421875" style="0" customWidth="1"/>
  </cols>
  <sheetData>
    <row r="1" spans="1:13" ht="18">
      <c r="A1" s="72" t="s">
        <v>195</v>
      </c>
      <c r="B1" s="73"/>
      <c r="C1" s="73"/>
      <c r="D1" s="77" t="s">
        <v>238</v>
      </c>
      <c r="E1" s="77"/>
      <c r="F1" s="77"/>
      <c r="G1" s="77"/>
      <c r="H1" s="77"/>
      <c r="I1" s="77"/>
      <c r="J1" s="77"/>
      <c r="K1" s="77"/>
      <c r="L1" s="77"/>
      <c r="M1" s="77"/>
    </row>
    <row r="2" spans="1:13" ht="15">
      <c r="A2" s="72"/>
      <c r="B2" s="73"/>
      <c r="C2" s="73"/>
      <c r="D2" s="78" t="s">
        <v>174</v>
      </c>
      <c r="E2" s="78"/>
      <c r="F2" s="78"/>
      <c r="G2" s="78"/>
      <c r="H2" s="78"/>
      <c r="I2" s="78"/>
      <c r="J2" s="78"/>
      <c r="K2" s="78"/>
      <c r="L2" s="78"/>
      <c r="M2" s="78"/>
    </row>
    <row r="3" spans="4:13" ht="15">
      <c r="D3" s="78" t="s">
        <v>180</v>
      </c>
      <c r="E3" s="78"/>
      <c r="F3" s="78"/>
      <c r="G3" s="78"/>
      <c r="H3" s="78"/>
      <c r="I3" s="78"/>
      <c r="J3" s="78"/>
      <c r="K3" s="78"/>
      <c r="L3" s="78"/>
      <c r="M3" s="78"/>
    </row>
    <row r="4" spans="4:13" ht="15">
      <c r="D4" s="4"/>
      <c r="E4" s="4"/>
      <c r="F4" s="4"/>
      <c r="G4" s="4"/>
      <c r="H4" s="4"/>
      <c r="I4" s="4"/>
      <c r="J4" s="4"/>
      <c r="K4" s="4"/>
      <c r="L4" s="4"/>
      <c r="M4" s="4"/>
    </row>
    <row r="5" spans="4:13" ht="15">
      <c r="D5" s="4"/>
      <c r="E5" s="4"/>
      <c r="F5" s="4"/>
      <c r="G5" s="4"/>
      <c r="H5" s="4"/>
      <c r="I5" s="4"/>
      <c r="J5" s="4"/>
      <c r="K5" s="4"/>
      <c r="L5" s="4"/>
      <c r="M5" s="4"/>
    </row>
    <row r="6" spans="4:13" ht="15.75">
      <c r="D6" s="79" t="s">
        <v>41</v>
      </c>
      <c r="E6" s="79"/>
      <c r="F6" s="79"/>
      <c r="G6" s="79"/>
      <c r="H6" s="79"/>
      <c r="I6" s="79"/>
      <c r="J6" s="79"/>
      <c r="K6" s="79"/>
      <c r="L6" s="79"/>
      <c r="M6" s="79"/>
    </row>
    <row r="7" spans="4:13" ht="15">
      <c r="D7" s="78"/>
      <c r="E7" s="78"/>
      <c r="F7" s="78"/>
      <c r="G7" s="78"/>
      <c r="H7" s="78"/>
      <c r="I7" s="78"/>
      <c r="J7" s="78"/>
      <c r="K7" s="78"/>
      <c r="L7" s="78"/>
      <c r="M7" s="78"/>
    </row>
    <row r="8" spans="4:13" ht="15.75">
      <c r="D8" s="1"/>
      <c r="E8" s="1"/>
      <c r="F8" s="1"/>
      <c r="G8" s="1"/>
      <c r="H8" s="1"/>
      <c r="I8" s="1"/>
      <c r="J8" s="1"/>
      <c r="K8" s="1"/>
      <c r="L8" s="1"/>
      <c r="M8" s="1"/>
    </row>
    <row r="9" spans="4:13" ht="15.75">
      <c r="D9" s="1"/>
      <c r="E9" s="1"/>
      <c r="F9" s="1"/>
      <c r="G9" s="1"/>
      <c r="H9" s="1"/>
      <c r="I9" s="1"/>
      <c r="J9" s="1"/>
      <c r="K9" s="1"/>
      <c r="L9" s="1"/>
      <c r="M9" s="1"/>
    </row>
    <row r="10" spans="4:13" ht="15">
      <c r="D10" s="78" t="s">
        <v>4</v>
      </c>
      <c r="E10" s="78"/>
      <c r="F10" s="78"/>
      <c r="G10" s="78"/>
      <c r="H10" s="78"/>
      <c r="I10" s="78"/>
      <c r="J10" s="78"/>
      <c r="K10" s="78"/>
      <c r="L10" s="78"/>
      <c r="M10" s="78"/>
    </row>
    <row r="11" spans="4:13" ht="15"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4:13" ht="15">
      <c r="D12" s="78" t="s">
        <v>5</v>
      </c>
      <c r="E12" s="78"/>
      <c r="F12" s="78"/>
      <c r="G12" s="78"/>
      <c r="H12" s="78"/>
      <c r="I12" s="78"/>
      <c r="J12" s="78"/>
      <c r="K12" s="78"/>
      <c r="L12" s="78"/>
      <c r="M12" s="78"/>
    </row>
    <row r="13" spans="4:13" ht="15"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4:13" ht="15.75" thickBot="1"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4:13" ht="15.75">
      <c r="D15" s="5" t="s">
        <v>17</v>
      </c>
      <c r="E15" s="5" t="s">
        <v>14</v>
      </c>
      <c r="F15" s="5" t="s">
        <v>12</v>
      </c>
      <c r="G15" s="6" t="s">
        <v>8</v>
      </c>
      <c r="H15" s="80" t="s">
        <v>11</v>
      </c>
      <c r="I15" s="81"/>
      <c r="J15" s="82"/>
      <c r="K15" s="5" t="s">
        <v>8</v>
      </c>
      <c r="L15" s="7"/>
      <c r="M15" s="8" t="s">
        <v>40</v>
      </c>
    </row>
    <row r="16" spans="4:13" ht="16.5" thickBot="1">
      <c r="D16" s="9" t="s">
        <v>16</v>
      </c>
      <c r="E16" s="9" t="s">
        <v>15</v>
      </c>
      <c r="F16" s="9" t="s">
        <v>13</v>
      </c>
      <c r="G16" s="10"/>
      <c r="H16" s="11"/>
      <c r="I16" s="10"/>
      <c r="J16" s="12"/>
      <c r="K16" s="9" t="s">
        <v>10</v>
      </c>
      <c r="L16" s="11"/>
      <c r="M16" s="13" t="s">
        <v>9</v>
      </c>
    </row>
    <row r="17" spans="4:13" ht="15"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4:13" ht="15">
      <c r="D18" s="14" t="s">
        <v>42</v>
      </c>
      <c r="E18" s="4" t="s">
        <v>43</v>
      </c>
      <c r="F18" s="2"/>
      <c r="G18" s="2" t="s">
        <v>44</v>
      </c>
      <c r="H18" s="4" t="s">
        <v>45</v>
      </c>
      <c r="I18" s="4"/>
      <c r="J18" s="4"/>
      <c r="K18" s="3"/>
      <c r="L18" s="3"/>
      <c r="M18" s="3">
        <v>100000</v>
      </c>
    </row>
    <row r="19" spans="4:13" ht="15"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4:13" ht="15"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4:13" ht="15"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4:13" ht="15.75">
      <c r="D22" s="79"/>
      <c r="E22" s="79"/>
      <c r="F22" s="79"/>
      <c r="G22" s="79"/>
      <c r="H22" s="79"/>
      <c r="I22" s="79"/>
      <c r="J22" s="79"/>
      <c r="K22" s="79"/>
      <c r="L22" s="79"/>
      <c r="M22" s="79"/>
    </row>
    <row r="23" spans="4:13" ht="15"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4:13" ht="15"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4:13" ht="15"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4:13" ht="15.75">
      <c r="D26" s="4"/>
      <c r="E26" s="4"/>
      <c r="F26" s="16" t="s">
        <v>23</v>
      </c>
      <c r="G26" s="4"/>
      <c r="H26" s="4"/>
      <c r="I26" s="4"/>
      <c r="J26" s="4"/>
      <c r="K26" s="18"/>
      <c r="L26" s="18"/>
      <c r="M26" s="19">
        <v>5000</v>
      </c>
    </row>
    <row r="27" spans="4:13" ht="15.75">
      <c r="D27" s="4"/>
      <c r="E27" s="4"/>
      <c r="F27" s="16" t="s">
        <v>48</v>
      </c>
      <c r="G27" s="4"/>
      <c r="H27" s="4"/>
      <c r="I27" s="4"/>
      <c r="J27" s="4"/>
      <c r="K27" s="4"/>
      <c r="L27" s="4"/>
      <c r="M27" s="3">
        <v>10000</v>
      </c>
    </row>
    <row r="28" spans="4:13" ht="15.75">
      <c r="D28" s="4"/>
      <c r="E28" s="4"/>
      <c r="F28" s="16" t="s">
        <v>49</v>
      </c>
      <c r="G28" s="4"/>
      <c r="H28" s="4"/>
      <c r="I28" s="4"/>
      <c r="J28" s="4"/>
      <c r="K28" s="4"/>
      <c r="L28" s="4"/>
      <c r="M28" s="3">
        <v>40000</v>
      </c>
    </row>
    <row r="29" spans="4:13" ht="15"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4:13" ht="15.75">
      <c r="D30" s="4"/>
      <c r="E30" s="4"/>
      <c r="F30" s="20" t="s">
        <v>241</v>
      </c>
      <c r="G30" s="4"/>
      <c r="H30" s="4"/>
      <c r="I30" s="4"/>
      <c r="J30" s="4"/>
      <c r="K30" s="4"/>
      <c r="L30" s="4"/>
      <c r="M30" s="4"/>
    </row>
    <row r="31" spans="4:13" ht="15">
      <c r="D31" s="4"/>
      <c r="E31" s="4"/>
      <c r="F31" s="4" t="s">
        <v>50</v>
      </c>
      <c r="G31" s="4"/>
      <c r="H31" s="4"/>
      <c r="I31" s="4"/>
      <c r="J31" s="4"/>
      <c r="K31" s="3"/>
      <c r="L31" s="3"/>
      <c r="M31" s="29">
        <v>22000</v>
      </c>
    </row>
    <row r="32" spans="4:13" ht="15">
      <c r="D32" s="4"/>
      <c r="E32" s="4"/>
      <c r="F32" s="4" t="s">
        <v>33</v>
      </c>
      <c r="G32" s="4"/>
      <c r="H32" s="4"/>
      <c r="I32" s="4"/>
      <c r="J32" s="4"/>
      <c r="K32" s="3"/>
      <c r="L32" s="3"/>
      <c r="M32" s="29">
        <v>12000</v>
      </c>
    </row>
    <row r="33" spans="4:13" ht="15">
      <c r="D33" s="4"/>
      <c r="E33" s="4"/>
      <c r="F33" s="4" t="s">
        <v>21</v>
      </c>
      <c r="G33" s="4"/>
      <c r="H33" s="4"/>
      <c r="I33" s="4"/>
      <c r="J33" s="4"/>
      <c r="K33" s="3"/>
      <c r="L33" s="3"/>
      <c r="M33" s="29">
        <v>4000</v>
      </c>
    </row>
    <row r="34" spans="4:13" ht="15">
      <c r="D34" s="4"/>
      <c r="E34" s="4"/>
      <c r="F34" s="4" t="s">
        <v>22</v>
      </c>
      <c r="G34" s="4"/>
      <c r="H34" s="4"/>
      <c r="I34" s="4"/>
      <c r="J34" s="4"/>
      <c r="K34" s="3"/>
      <c r="L34" s="3"/>
      <c r="M34" s="29">
        <v>7000</v>
      </c>
    </row>
    <row r="35" spans="4:13" ht="15">
      <c r="D35" s="4"/>
      <c r="E35" s="4"/>
      <c r="F35" s="4"/>
      <c r="G35" s="4"/>
      <c r="H35" s="4"/>
      <c r="I35" s="4"/>
      <c r="J35" s="4"/>
      <c r="K35" s="3"/>
      <c r="L35" s="3"/>
      <c r="M35" s="29"/>
    </row>
    <row r="36" spans="4:13" ht="16.5" thickBot="1">
      <c r="D36" s="4"/>
      <c r="E36" s="4"/>
      <c r="F36" s="4"/>
      <c r="G36" s="4"/>
      <c r="H36" s="20" t="s">
        <v>46</v>
      </c>
      <c r="I36" s="4"/>
      <c r="J36" s="4"/>
      <c r="K36" s="4"/>
      <c r="L36" s="4"/>
      <c r="M36" s="24">
        <f>SUM(M26:M35)</f>
        <v>100000</v>
      </c>
    </row>
    <row r="37" spans="4:13" ht="15.75" thickTop="1"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4:13" ht="15"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4:13" ht="15"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4:13" ht="15"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4:13" ht="15"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4:13" ht="15"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4:13" ht="15"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4:13" ht="15">
      <c r="D44" s="4" t="s">
        <v>140</v>
      </c>
      <c r="E44" s="4"/>
      <c r="F44" s="4"/>
      <c r="G44" s="4"/>
      <c r="H44" s="4"/>
      <c r="I44" s="4"/>
      <c r="J44" s="4"/>
      <c r="K44" s="4"/>
      <c r="L44" s="4"/>
      <c r="M44" s="4"/>
    </row>
    <row r="45" spans="4:13" ht="15"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4:13" ht="15">
      <c r="D46" s="4" t="s">
        <v>24</v>
      </c>
      <c r="E46" s="4"/>
      <c r="F46" s="4"/>
      <c r="G46" s="4"/>
      <c r="H46" s="4"/>
      <c r="I46" s="4"/>
      <c r="J46" s="4"/>
      <c r="K46" s="4"/>
      <c r="L46" s="4"/>
      <c r="M46" s="4"/>
    </row>
    <row r="47" spans="4:13" ht="15">
      <c r="D47" s="4" t="s">
        <v>141</v>
      </c>
      <c r="E47" s="4"/>
      <c r="F47" s="4"/>
      <c r="G47" s="4"/>
      <c r="H47" s="4"/>
      <c r="I47" s="4"/>
      <c r="J47" s="4"/>
      <c r="K47" s="4"/>
      <c r="L47" s="4"/>
      <c r="M47" s="4"/>
    </row>
    <row r="48" spans="4:13" ht="15"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5:13" ht="15">
      <c r="E49" s="4"/>
      <c r="F49" s="4"/>
      <c r="G49" s="4"/>
      <c r="H49" s="4"/>
      <c r="I49" s="4"/>
      <c r="J49" s="4"/>
      <c r="K49" s="4"/>
      <c r="L49" s="4"/>
      <c r="M49" s="4"/>
    </row>
  </sheetData>
  <sheetProtection/>
  <mergeCells count="10">
    <mergeCell ref="A1:C2"/>
    <mergeCell ref="D7:M7"/>
    <mergeCell ref="D1:M1"/>
    <mergeCell ref="D2:M2"/>
    <mergeCell ref="D3:M3"/>
    <mergeCell ref="D6:M6"/>
    <mergeCell ref="D22:M22"/>
    <mergeCell ref="D10:M10"/>
    <mergeCell ref="D12:M12"/>
    <mergeCell ref="H15:J15"/>
  </mergeCells>
  <printOptions/>
  <pageMargins left="0.75" right="0.75" top="1" bottom="0.37" header="0.5" footer="0.27"/>
  <pageSetup horizontalDpi="600" verticalDpi="600" orientation="portrait" scale="85" r:id="rId3"/>
  <rowBreaks count="1" manualBreakCount="1">
    <brk id="50" min="3" max="1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A1" sqref="A1:C2"/>
    </sheetView>
  </sheetViews>
  <sheetFormatPr defaultColWidth="9.140625" defaultRowHeight="12.75"/>
  <cols>
    <col min="5" max="5" width="12.00390625" style="0" bestFit="1" customWidth="1"/>
    <col min="6" max="6" width="11.57421875" style="0" customWidth="1"/>
    <col min="10" max="10" width="11.7109375" style="0" customWidth="1"/>
    <col min="11" max="11" width="9.7109375" style="0" bestFit="1" customWidth="1"/>
    <col min="12" max="12" width="3.421875" style="0" customWidth="1"/>
    <col min="13" max="13" width="15.57421875" style="0" bestFit="1" customWidth="1"/>
  </cols>
  <sheetData>
    <row r="1" spans="1:13" ht="18">
      <c r="A1" s="72" t="s">
        <v>195</v>
      </c>
      <c r="B1" s="73"/>
      <c r="C1" s="73"/>
      <c r="D1" s="77" t="s">
        <v>0</v>
      </c>
      <c r="E1" s="77"/>
      <c r="F1" s="77"/>
      <c r="G1" s="77"/>
      <c r="H1" s="77"/>
      <c r="I1" s="77"/>
      <c r="J1" s="77"/>
      <c r="K1" s="77"/>
      <c r="L1" s="77"/>
      <c r="M1" s="77"/>
    </row>
    <row r="2" spans="1:13" ht="15">
      <c r="A2" s="72"/>
      <c r="B2" s="73"/>
      <c r="C2" s="73"/>
      <c r="D2" s="78" t="s">
        <v>1</v>
      </c>
      <c r="E2" s="78"/>
      <c r="F2" s="78"/>
      <c r="G2" s="78"/>
      <c r="H2" s="78"/>
      <c r="I2" s="78"/>
      <c r="J2" s="78"/>
      <c r="K2" s="78"/>
      <c r="L2" s="78"/>
      <c r="M2" s="78"/>
    </row>
    <row r="3" spans="4:13" ht="15">
      <c r="D3" s="78" t="s">
        <v>2</v>
      </c>
      <c r="E3" s="78"/>
      <c r="F3" s="78"/>
      <c r="G3" s="78"/>
      <c r="H3" s="78"/>
      <c r="I3" s="78"/>
      <c r="J3" s="78"/>
      <c r="K3" s="78"/>
      <c r="L3" s="78"/>
      <c r="M3" s="78"/>
    </row>
    <row r="4" spans="4:13" ht="15">
      <c r="D4" s="4"/>
      <c r="E4" s="4"/>
      <c r="F4" s="4"/>
      <c r="G4" s="4"/>
      <c r="H4" s="4"/>
      <c r="I4" s="4"/>
      <c r="J4" s="4"/>
      <c r="K4" s="4"/>
      <c r="L4" s="4"/>
      <c r="M4" s="4"/>
    </row>
    <row r="5" spans="4:13" ht="15">
      <c r="D5" s="4"/>
      <c r="E5" s="4"/>
      <c r="F5" s="4"/>
      <c r="G5" s="4"/>
      <c r="H5" s="4"/>
      <c r="I5" s="4"/>
      <c r="J5" s="4"/>
      <c r="K5" s="4"/>
      <c r="L5" s="4"/>
      <c r="M5" s="4"/>
    </row>
    <row r="6" spans="4:13" ht="15.75">
      <c r="D6" s="79" t="s">
        <v>3</v>
      </c>
      <c r="E6" s="79"/>
      <c r="F6" s="79"/>
      <c r="G6" s="79"/>
      <c r="H6" s="79"/>
      <c r="I6" s="79"/>
      <c r="J6" s="79"/>
      <c r="K6" s="79"/>
      <c r="L6" s="79"/>
      <c r="M6" s="79"/>
    </row>
    <row r="7" spans="4:13" ht="15">
      <c r="D7" s="78" t="s">
        <v>36</v>
      </c>
      <c r="E7" s="78"/>
      <c r="F7" s="78"/>
      <c r="G7" s="78"/>
      <c r="H7" s="78"/>
      <c r="I7" s="78"/>
      <c r="J7" s="78"/>
      <c r="K7" s="78"/>
      <c r="L7" s="78"/>
      <c r="M7" s="78"/>
    </row>
    <row r="8" spans="4:13" ht="15.75">
      <c r="D8" s="1"/>
      <c r="E8" s="1"/>
      <c r="F8" s="1"/>
      <c r="G8" s="1"/>
      <c r="H8" s="1"/>
      <c r="I8" s="1"/>
      <c r="J8" s="1"/>
      <c r="K8" s="1"/>
      <c r="L8" s="1"/>
      <c r="M8" s="1"/>
    </row>
    <row r="9" spans="4:13" ht="15.75">
      <c r="D9" s="1"/>
      <c r="E9" s="1"/>
      <c r="F9" s="1"/>
      <c r="G9" s="1"/>
      <c r="H9" s="1"/>
      <c r="I9" s="1"/>
      <c r="J9" s="1"/>
      <c r="K9" s="1"/>
      <c r="L9" s="1"/>
      <c r="M9" s="1"/>
    </row>
    <row r="10" spans="4:13" ht="15"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4:13" ht="15">
      <c r="D11" s="78" t="s">
        <v>4</v>
      </c>
      <c r="E11" s="78"/>
      <c r="F11" s="78"/>
      <c r="G11" s="78"/>
      <c r="H11" s="78"/>
      <c r="I11" s="78"/>
      <c r="J11" s="78"/>
      <c r="K11" s="78"/>
      <c r="L11" s="78"/>
      <c r="M11" s="78"/>
    </row>
    <row r="12" spans="4:13" ht="15">
      <c r="D12" s="78" t="s">
        <v>5</v>
      </c>
      <c r="E12" s="78"/>
      <c r="F12" s="78"/>
      <c r="G12" s="78"/>
      <c r="H12" s="78"/>
      <c r="I12" s="78"/>
      <c r="J12" s="78"/>
      <c r="K12" s="78"/>
      <c r="L12" s="78"/>
      <c r="M12" s="78"/>
    </row>
    <row r="13" spans="4:13" ht="15"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4:13" ht="15.75" thickBot="1"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4:13" ht="15.75">
      <c r="D15" s="5" t="s">
        <v>17</v>
      </c>
      <c r="E15" s="5" t="s">
        <v>14</v>
      </c>
      <c r="F15" s="5" t="s">
        <v>12</v>
      </c>
      <c r="G15" s="6" t="s">
        <v>8</v>
      </c>
      <c r="H15" s="80" t="s">
        <v>11</v>
      </c>
      <c r="I15" s="81"/>
      <c r="J15" s="82"/>
      <c r="K15" s="5" t="s">
        <v>8</v>
      </c>
      <c r="L15" s="7"/>
      <c r="M15" s="8" t="s">
        <v>40</v>
      </c>
    </row>
    <row r="16" spans="4:13" ht="16.5" thickBot="1">
      <c r="D16" s="9" t="s">
        <v>16</v>
      </c>
      <c r="E16" s="9" t="s">
        <v>15</v>
      </c>
      <c r="F16" s="9" t="s">
        <v>13</v>
      </c>
      <c r="G16" s="10"/>
      <c r="H16" s="11"/>
      <c r="I16" s="10"/>
      <c r="J16" s="12"/>
      <c r="K16" s="9" t="s">
        <v>10</v>
      </c>
      <c r="L16" s="11"/>
      <c r="M16" s="13" t="s">
        <v>9</v>
      </c>
    </row>
    <row r="17" spans="4:13" ht="15"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4:13" ht="15">
      <c r="D18" s="14" t="s">
        <v>196</v>
      </c>
      <c r="E18" s="4" t="s">
        <v>197</v>
      </c>
      <c r="F18" s="2">
        <v>53371</v>
      </c>
      <c r="G18" s="2" t="s">
        <v>7</v>
      </c>
      <c r="H18" s="4" t="s">
        <v>198</v>
      </c>
      <c r="I18" s="4"/>
      <c r="J18" s="4"/>
      <c r="K18" s="3">
        <v>1.16</v>
      </c>
      <c r="L18" s="3"/>
      <c r="M18" s="3">
        <f>+F18*K18</f>
        <v>61910.35999999999</v>
      </c>
    </row>
    <row r="19" spans="4:13" ht="15">
      <c r="D19" s="4"/>
      <c r="E19" s="4"/>
      <c r="F19" s="4"/>
      <c r="G19" s="4"/>
      <c r="H19" s="4" t="s">
        <v>199</v>
      </c>
      <c r="I19" s="4"/>
      <c r="J19" s="4"/>
      <c r="K19" s="4"/>
      <c r="L19" s="4"/>
      <c r="M19" s="4"/>
    </row>
    <row r="20" spans="4:13" ht="15"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4:13" ht="15"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4:13" ht="15.75">
      <c r="D22" s="79" t="s">
        <v>37</v>
      </c>
      <c r="E22" s="79"/>
      <c r="F22" s="79"/>
      <c r="G22" s="79"/>
      <c r="H22" s="79"/>
      <c r="I22" s="79"/>
      <c r="J22" s="79"/>
      <c r="K22" s="79"/>
      <c r="L22" s="79"/>
      <c r="M22" s="79"/>
    </row>
    <row r="23" spans="4:13" ht="15"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4:13" ht="15"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4:13" ht="15"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4:13" ht="15.75">
      <c r="D26" s="4"/>
      <c r="E26" s="4"/>
      <c r="F26" s="16" t="s">
        <v>23</v>
      </c>
      <c r="G26" s="4"/>
      <c r="H26" s="4"/>
      <c r="I26" s="4"/>
      <c r="J26" s="4"/>
      <c r="K26" s="18">
        <v>0.9</v>
      </c>
      <c r="L26" s="18"/>
      <c r="M26" s="19">
        <f>+F18*K26</f>
        <v>48033.9</v>
      </c>
    </row>
    <row r="27" spans="4:13" ht="15">
      <c r="D27" s="4"/>
      <c r="E27" s="4"/>
      <c r="F27" s="4" t="s">
        <v>200</v>
      </c>
      <c r="G27" s="4"/>
      <c r="H27" s="4"/>
      <c r="I27" s="4"/>
      <c r="J27" s="4"/>
      <c r="K27" s="4"/>
      <c r="L27" s="4"/>
      <c r="M27" s="4"/>
    </row>
    <row r="28" spans="4:13" ht="15"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4:13" ht="15.75">
      <c r="D29" s="4"/>
      <c r="E29" s="4"/>
      <c r="F29" s="20" t="s">
        <v>18</v>
      </c>
      <c r="G29" s="4"/>
      <c r="H29" s="4"/>
      <c r="I29" s="4"/>
      <c r="J29" s="4"/>
      <c r="K29" s="4"/>
      <c r="L29" s="4"/>
      <c r="M29" s="4"/>
    </row>
    <row r="30" spans="4:13" ht="15">
      <c r="D30" s="4"/>
      <c r="E30" s="4"/>
      <c r="F30" s="4" t="s">
        <v>25</v>
      </c>
      <c r="G30" s="4"/>
      <c r="H30" s="4"/>
      <c r="I30" s="4"/>
      <c r="J30" s="4"/>
      <c r="K30" s="4"/>
      <c r="L30" s="4"/>
      <c r="M30" s="4"/>
    </row>
    <row r="31" spans="4:13" ht="15">
      <c r="D31" s="4"/>
      <c r="E31" s="4"/>
      <c r="F31" s="4" t="s">
        <v>201</v>
      </c>
      <c r="G31" s="4"/>
      <c r="H31" s="4"/>
      <c r="I31" s="4"/>
      <c r="J31" s="4"/>
      <c r="K31" s="4"/>
      <c r="L31" s="4"/>
      <c r="M31" s="4"/>
    </row>
    <row r="32" spans="4:13" ht="15">
      <c r="D32" s="4"/>
      <c r="E32" s="4"/>
      <c r="F32" s="4" t="s">
        <v>19</v>
      </c>
      <c r="G32" s="4"/>
      <c r="H32" s="4"/>
      <c r="I32" s="4"/>
      <c r="J32" s="4"/>
      <c r="K32" s="3">
        <v>0.14</v>
      </c>
      <c r="L32" s="3"/>
      <c r="M32" s="29">
        <f>+F18*K32</f>
        <v>7471.9400000000005</v>
      </c>
    </row>
    <row r="33" spans="4:13" ht="15">
      <c r="D33" s="4"/>
      <c r="E33" s="4"/>
      <c r="F33" s="4" t="s">
        <v>20</v>
      </c>
      <c r="G33" s="4"/>
      <c r="H33" s="4"/>
      <c r="I33" s="4"/>
      <c r="J33" s="4"/>
      <c r="K33" s="3">
        <v>0.09</v>
      </c>
      <c r="L33" s="3"/>
      <c r="M33" s="29">
        <f>+F18*K33</f>
        <v>4803.389999999999</v>
      </c>
    </row>
    <row r="34" spans="4:13" ht="15">
      <c r="D34" s="4"/>
      <c r="E34" s="4"/>
      <c r="F34" s="4" t="s">
        <v>21</v>
      </c>
      <c r="G34" s="4"/>
      <c r="H34" s="4"/>
      <c r="I34" s="4"/>
      <c r="J34" s="4"/>
      <c r="K34" s="3">
        <v>0.01</v>
      </c>
      <c r="L34" s="3"/>
      <c r="M34" s="29">
        <f>+F18*K34</f>
        <v>533.71</v>
      </c>
    </row>
    <row r="35" spans="4:13" ht="15">
      <c r="D35" s="4"/>
      <c r="E35" s="4"/>
      <c r="F35" s="4" t="s">
        <v>22</v>
      </c>
      <c r="G35" s="4"/>
      <c r="H35" s="4"/>
      <c r="I35" s="4"/>
      <c r="J35" s="4"/>
      <c r="K35" s="3">
        <v>0.02</v>
      </c>
      <c r="L35" s="3"/>
      <c r="M35" s="29">
        <f>+F18*K35</f>
        <v>1067.42</v>
      </c>
    </row>
    <row r="36" spans="4:13" ht="15">
      <c r="D36" s="4"/>
      <c r="E36" s="4"/>
      <c r="F36" s="4"/>
      <c r="G36" s="4"/>
      <c r="H36" s="4"/>
      <c r="I36" s="4"/>
      <c r="J36" s="4"/>
      <c r="K36" s="3"/>
      <c r="L36" s="3"/>
      <c r="M36" s="29"/>
    </row>
    <row r="37" spans="4:13" ht="16.5" thickBot="1">
      <c r="D37" s="4"/>
      <c r="E37" s="4"/>
      <c r="F37" s="4"/>
      <c r="G37" s="4"/>
      <c r="H37" s="20" t="s">
        <v>47</v>
      </c>
      <c r="I37" s="4"/>
      <c r="J37" s="4"/>
      <c r="K37" s="23">
        <f>SUM(K26:K35)</f>
        <v>1.1600000000000001</v>
      </c>
      <c r="L37" s="4"/>
      <c r="M37" s="24">
        <f>+F18*K37</f>
        <v>61910.36000000001</v>
      </c>
    </row>
    <row r="38" spans="4:13" ht="15.75" thickTop="1"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4:13" ht="15"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4:13" ht="15"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4:13" ht="15"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4:13" ht="15"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4:13" ht="15"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4:13" ht="15">
      <c r="D44" s="4" t="s">
        <v>169</v>
      </c>
      <c r="E44" s="4"/>
      <c r="F44" s="4"/>
      <c r="G44" s="4"/>
      <c r="H44" s="4"/>
      <c r="I44" s="4"/>
      <c r="J44" s="4"/>
      <c r="K44" s="4"/>
      <c r="L44" s="4"/>
      <c r="M44" s="4"/>
    </row>
    <row r="45" spans="4:13" ht="15"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4:13" ht="15"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4:13" ht="15"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4:13" ht="15"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4:13" ht="15">
      <c r="D49" s="4" t="s">
        <v>24</v>
      </c>
      <c r="E49" s="4"/>
      <c r="F49" s="4"/>
      <c r="G49" s="4"/>
      <c r="H49" s="4"/>
      <c r="I49" s="4"/>
      <c r="J49" s="4"/>
      <c r="K49" s="4"/>
      <c r="L49" s="4"/>
      <c r="M49" s="4"/>
    </row>
    <row r="50" ht="12.75">
      <c r="D50" t="s">
        <v>141</v>
      </c>
    </row>
  </sheetData>
  <sheetProtection/>
  <mergeCells count="10">
    <mergeCell ref="A1:C2"/>
    <mergeCell ref="D22:M22"/>
    <mergeCell ref="D11:M11"/>
    <mergeCell ref="D12:M12"/>
    <mergeCell ref="H15:J15"/>
    <mergeCell ref="D7:M7"/>
    <mergeCell ref="D1:M1"/>
    <mergeCell ref="D2:M2"/>
    <mergeCell ref="D3:M3"/>
    <mergeCell ref="D6:M6"/>
  </mergeCells>
  <printOptions/>
  <pageMargins left="0.75" right="0.75" top="1" bottom="1" header="0.5" footer="0.5"/>
  <pageSetup horizontalDpi="600" verticalDpi="600" orientation="portrait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A1" sqref="A1:C2"/>
    </sheetView>
  </sheetViews>
  <sheetFormatPr defaultColWidth="9.140625" defaultRowHeight="12.75"/>
  <cols>
    <col min="5" max="5" width="10.421875" style="0" customWidth="1"/>
    <col min="6" max="6" width="11.57421875" style="0" customWidth="1"/>
    <col min="11" max="11" width="10.421875" style="0" customWidth="1"/>
    <col min="12" max="12" width="3.421875" style="0" customWidth="1"/>
    <col min="13" max="13" width="15.421875" style="0" bestFit="1" customWidth="1"/>
  </cols>
  <sheetData>
    <row r="1" spans="1:13" ht="18">
      <c r="A1" s="72" t="s">
        <v>195</v>
      </c>
      <c r="B1" s="73"/>
      <c r="C1" s="73"/>
      <c r="D1" s="77" t="s">
        <v>0</v>
      </c>
      <c r="E1" s="77"/>
      <c r="F1" s="77"/>
      <c r="G1" s="77"/>
      <c r="H1" s="77"/>
      <c r="I1" s="77"/>
      <c r="J1" s="77"/>
      <c r="K1" s="77"/>
      <c r="L1" s="77"/>
      <c r="M1" s="77"/>
    </row>
    <row r="2" spans="1:13" ht="15">
      <c r="A2" s="72"/>
      <c r="B2" s="73"/>
      <c r="C2" s="73"/>
      <c r="D2" s="78" t="s">
        <v>1</v>
      </c>
      <c r="E2" s="78"/>
      <c r="F2" s="78"/>
      <c r="G2" s="78"/>
      <c r="H2" s="78"/>
      <c r="I2" s="78"/>
      <c r="J2" s="78"/>
      <c r="K2" s="78"/>
      <c r="L2" s="78"/>
      <c r="M2" s="78"/>
    </row>
    <row r="3" spans="4:13" ht="15">
      <c r="D3" s="78" t="s">
        <v>2</v>
      </c>
      <c r="E3" s="78"/>
      <c r="F3" s="78"/>
      <c r="G3" s="78"/>
      <c r="H3" s="78"/>
      <c r="I3" s="78"/>
      <c r="J3" s="78"/>
      <c r="K3" s="78"/>
      <c r="L3" s="78"/>
      <c r="M3" s="78"/>
    </row>
    <row r="4" spans="4:13" ht="15">
      <c r="D4" s="4"/>
      <c r="E4" s="4"/>
      <c r="F4" s="4"/>
      <c r="G4" s="4"/>
      <c r="H4" s="4"/>
      <c r="I4" s="4"/>
      <c r="J4" s="4"/>
      <c r="K4" s="4"/>
      <c r="L4" s="4"/>
      <c r="M4" s="4"/>
    </row>
    <row r="5" spans="4:13" ht="15">
      <c r="D5" s="4"/>
      <c r="E5" s="4"/>
      <c r="F5" s="4"/>
      <c r="G5" s="4"/>
      <c r="H5" s="4"/>
      <c r="I5" s="4"/>
      <c r="J5" s="4"/>
      <c r="K5" s="4"/>
      <c r="L5" s="4"/>
      <c r="M5" s="4"/>
    </row>
    <row r="6" spans="4:13" ht="15.75">
      <c r="D6" s="79" t="s">
        <v>3</v>
      </c>
      <c r="E6" s="79"/>
      <c r="F6" s="79"/>
      <c r="G6" s="79"/>
      <c r="H6" s="79"/>
      <c r="I6" s="79"/>
      <c r="J6" s="79"/>
      <c r="K6" s="79"/>
      <c r="L6" s="79"/>
      <c r="M6" s="79"/>
    </row>
    <row r="7" spans="4:13" ht="15">
      <c r="D7" s="78" t="s">
        <v>36</v>
      </c>
      <c r="E7" s="78"/>
      <c r="F7" s="78"/>
      <c r="G7" s="78"/>
      <c r="H7" s="78"/>
      <c r="I7" s="78"/>
      <c r="J7" s="78"/>
      <c r="K7" s="78"/>
      <c r="L7" s="78"/>
      <c r="M7" s="78"/>
    </row>
    <row r="8" spans="4:13" ht="15">
      <c r="D8" s="2"/>
      <c r="E8" s="2"/>
      <c r="F8" s="2"/>
      <c r="G8" s="2"/>
      <c r="H8" s="2"/>
      <c r="I8" s="2"/>
      <c r="J8" s="2"/>
      <c r="K8" s="2"/>
      <c r="L8" s="2"/>
      <c r="M8" s="2"/>
    </row>
    <row r="9" spans="4:13" ht="15">
      <c r="D9" s="2"/>
      <c r="E9" s="2"/>
      <c r="F9" s="2"/>
      <c r="G9" s="2"/>
      <c r="H9" s="2"/>
      <c r="I9" s="2"/>
      <c r="J9" s="2"/>
      <c r="K9" s="2"/>
      <c r="L9" s="2"/>
      <c r="M9" s="2"/>
    </row>
    <row r="10" spans="4:13" ht="15"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4:13" ht="15">
      <c r="D11" s="78" t="s">
        <v>4</v>
      </c>
      <c r="E11" s="78"/>
      <c r="F11" s="78"/>
      <c r="G11" s="78"/>
      <c r="H11" s="78"/>
      <c r="I11" s="78"/>
      <c r="J11" s="78"/>
      <c r="K11" s="78"/>
      <c r="L11" s="78"/>
      <c r="M11" s="78"/>
    </row>
    <row r="12" spans="4:13" ht="15">
      <c r="D12" s="78" t="s">
        <v>5</v>
      </c>
      <c r="E12" s="78"/>
      <c r="F12" s="78"/>
      <c r="G12" s="78"/>
      <c r="H12" s="78"/>
      <c r="I12" s="78"/>
      <c r="J12" s="78"/>
      <c r="K12" s="78"/>
      <c r="L12" s="78"/>
      <c r="M12" s="78"/>
    </row>
    <row r="13" spans="4:13" ht="15.75" thickBot="1"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4:13" ht="16.5" thickBot="1">
      <c r="D14" s="83" t="s">
        <v>29</v>
      </c>
      <c r="E14" s="84"/>
      <c r="F14" s="84"/>
      <c r="G14" s="84"/>
      <c r="H14" s="84"/>
      <c r="I14" s="84"/>
      <c r="J14" s="84"/>
      <c r="K14" s="84"/>
      <c r="L14" s="84"/>
      <c r="M14" s="85"/>
    </row>
    <row r="15" spans="4:13" ht="15.75">
      <c r="D15" s="5" t="s">
        <v>17</v>
      </c>
      <c r="E15" s="5" t="s">
        <v>14</v>
      </c>
      <c r="F15" s="5" t="s">
        <v>12</v>
      </c>
      <c r="G15" s="6" t="s">
        <v>8</v>
      </c>
      <c r="H15" s="80" t="s">
        <v>11</v>
      </c>
      <c r="I15" s="81"/>
      <c r="J15" s="82"/>
      <c r="K15" s="5" t="s">
        <v>8</v>
      </c>
      <c r="L15" s="7"/>
      <c r="M15" s="8" t="s">
        <v>38</v>
      </c>
    </row>
    <row r="16" spans="4:13" ht="16.5" thickBot="1">
      <c r="D16" s="9" t="s">
        <v>16</v>
      </c>
      <c r="E16" s="9" t="s">
        <v>15</v>
      </c>
      <c r="F16" s="9" t="s">
        <v>13</v>
      </c>
      <c r="G16" s="10"/>
      <c r="H16" s="11"/>
      <c r="I16" s="10"/>
      <c r="J16" s="12"/>
      <c r="K16" s="9" t="s">
        <v>10</v>
      </c>
      <c r="L16" s="11"/>
      <c r="M16" s="13" t="s">
        <v>39</v>
      </c>
    </row>
    <row r="17" spans="4:13" ht="15"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4:13" ht="15">
      <c r="D18" s="14" t="s">
        <v>6</v>
      </c>
      <c r="E18" s="4" t="s">
        <v>26</v>
      </c>
      <c r="F18" s="2">
        <v>175000</v>
      </c>
      <c r="G18" s="2" t="s">
        <v>27</v>
      </c>
      <c r="H18" s="4" t="s">
        <v>28</v>
      </c>
      <c r="I18" s="4"/>
      <c r="J18" s="4"/>
      <c r="K18" s="3">
        <v>0.82</v>
      </c>
      <c r="L18" s="3"/>
      <c r="M18" s="3">
        <f>+F18*K18</f>
        <v>143500</v>
      </c>
    </row>
    <row r="19" spans="4:13" ht="15"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4:13" ht="15"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4:13" ht="15"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4:13" ht="15.75">
      <c r="D22" s="79" t="s">
        <v>37</v>
      </c>
      <c r="E22" s="79"/>
      <c r="F22" s="79"/>
      <c r="G22" s="79"/>
      <c r="H22" s="79"/>
      <c r="I22" s="79"/>
      <c r="J22" s="79"/>
      <c r="K22" s="79"/>
      <c r="L22" s="79"/>
      <c r="M22" s="79"/>
    </row>
    <row r="23" spans="4:13" ht="15"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4:13" ht="15"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4:13" ht="15"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4:13" ht="15.75">
      <c r="D26" s="4"/>
      <c r="E26" s="4"/>
      <c r="F26" s="16" t="s">
        <v>23</v>
      </c>
      <c r="G26" s="4"/>
      <c r="H26" s="4"/>
      <c r="I26" s="4"/>
      <c r="J26" s="4"/>
      <c r="K26" s="18">
        <v>0.37</v>
      </c>
      <c r="L26" s="18"/>
      <c r="M26" s="19">
        <f>+F18*K26</f>
        <v>64750</v>
      </c>
    </row>
    <row r="27" spans="4:13" ht="15">
      <c r="D27" s="4"/>
      <c r="E27" s="4"/>
      <c r="F27" s="4" t="s">
        <v>30</v>
      </c>
      <c r="G27" s="4"/>
      <c r="H27" s="4"/>
      <c r="I27" s="4"/>
      <c r="J27" s="4"/>
      <c r="K27" s="4"/>
      <c r="L27" s="4"/>
      <c r="M27" s="4"/>
    </row>
    <row r="28" spans="4:13" ht="15"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4:13" ht="15.75">
      <c r="D29" s="4"/>
      <c r="E29" s="4"/>
      <c r="F29" s="20" t="s">
        <v>18</v>
      </c>
      <c r="G29" s="4"/>
      <c r="H29" s="4"/>
      <c r="I29" s="4"/>
      <c r="J29" s="4"/>
      <c r="K29" s="4"/>
      <c r="L29" s="4"/>
      <c r="M29" s="4"/>
    </row>
    <row r="30" spans="4:13" ht="15">
      <c r="D30" s="4"/>
      <c r="E30" s="4"/>
      <c r="F30" s="4" t="s">
        <v>35</v>
      </c>
      <c r="G30" s="4"/>
      <c r="H30" s="4"/>
      <c r="I30" s="4"/>
      <c r="J30" s="4"/>
      <c r="K30" s="4"/>
      <c r="L30" s="4"/>
      <c r="M30" s="4"/>
    </row>
    <row r="31" spans="4:13" ht="15">
      <c r="D31" s="4"/>
      <c r="E31" s="4"/>
      <c r="F31" s="21" t="s">
        <v>20</v>
      </c>
      <c r="G31" s="4"/>
      <c r="H31" s="4"/>
      <c r="I31" s="4"/>
      <c r="J31" s="4"/>
      <c r="K31" s="3">
        <v>0.09</v>
      </c>
      <c r="L31" s="3"/>
      <c r="M31" s="4"/>
    </row>
    <row r="32" spans="4:13" ht="15">
      <c r="D32" s="4"/>
      <c r="E32" s="4"/>
      <c r="F32" s="4" t="s">
        <v>33</v>
      </c>
      <c r="G32" s="4"/>
      <c r="H32" s="4"/>
      <c r="I32" s="4"/>
      <c r="J32" s="4"/>
      <c r="K32" s="3">
        <v>0.05</v>
      </c>
      <c r="L32" s="3"/>
      <c r="M32" s="29">
        <f>+F18*K32</f>
        <v>8750</v>
      </c>
    </row>
    <row r="33" spans="4:13" ht="15">
      <c r="D33" s="4"/>
      <c r="E33" s="4"/>
      <c r="F33" s="4" t="s">
        <v>34</v>
      </c>
      <c r="G33" s="4"/>
      <c r="H33" s="4"/>
      <c r="I33" s="4"/>
      <c r="J33" s="4"/>
      <c r="K33" s="3">
        <v>0.22</v>
      </c>
      <c r="L33" s="3"/>
      <c r="M33" s="29">
        <f>+F18*K33</f>
        <v>38500</v>
      </c>
    </row>
    <row r="34" spans="4:13" ht="15">
      <c r="D34" s="4"/>
      <c r="E34" s="4"/>
      <c r="F34" s="4" t="s">
        <v>21</v>
      </c>
      <c r="G34" s="4"/>
      <c r="H34" s="4"/>
      <c r="I34" s="4"/>
      <c r="J34" s="4"/>
      <c r="K34" s="3">
        <v>0.03</v>
      </c>
      <c r="L34" s="3"/>
      <c r="M34" s="29">
        <f>+F18*K34</f>
        <v>5250</v>
      </c>
    </row>
    <row r="35" spans="4:13" ht="15">
      <c r="D35" s="4"/>
      <c r="E35" s="4"/>
      <c r="F35" s="4" t="s">
        <v>22</v>
      </c>
      <c r="G35" s="4"/>
      <c r="H35" s="4"/>
      <c r="I35" s="4"/>
      <c r="J35" s="4"/>
      <c r="K35" s="3">
        <v>0.06</v>
      </c>
      <c r="L35" s="3"/>
      <c r="M35" s="29">
        <f>+F18*K35</f>
        <v>10500</v>
      </c>
    </row>
    <row r="36" spans="4:13" ht="15">
      <c r="D36" s="4"/>
      <c r="E36" s="4"/>
      <c r="F36" s="4"/>
      <c r="G36" s="4"/>
      <c r="H36" s="4"/>
      <c r="I36" s="4"/>
      <c r="J36" s="4"/>
      <c r="K36" s="3"/>
      <c r="L36" s="3"/>
      <c r="M36" s="29"/>
    </row>
    <row r="37" spans="4:13" ht="16.5" thickBot="1">
      <c r="D37" s="4"/>
      <c r="E37" s="4"/>
      <c r="F37" s="4"/>
      <c r="G37" s="4"/>
      <c r="H37" s="20" t="s">
        <v>47</v>
      </c>
      <c r="I37" s="4"/>
      <c r="J37" s="4"/>
      <c r="K37" s="23">
        <f>SUM(K26:K36)</f>
        <v>0.8200000000000001</v>
      </c>
      <c r="L37" s="4"/>
      <c r="M37" s="24">
        <f>+F18*K37</f>
        <v>143500</v>
      </c>
    </row>
    <row r="38" spans="4:13" ht="15.75" thickTop="1"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4:13" ht="15"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4:13" ht="15"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4:13" ht="15"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4:13" ht="15"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4:13" ht="15">
      <c r="D43" s="4" t="s">
        <v>169</v>
      </c>
      <c r="E43" s="4"/>
      <c r="F43" s="4"/>
      <c r="G43" s="4"/>
      <c r="H43" s="4"/>
      <c r="I43" s="4"/>
      <c r="J43" s="4"/>
      <c r="K43" s="4"/>
      <c r="L43" s="4"/>
      <c r="M43" s="4"/>
    </row>
    <row r="44" spans="4:13" ht="15"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4:13" ht="15"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4:13" ht="15"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4:13" ht="15">
      <c r="D47" s="4" t="s">
        <v>24</v>
      </c>
      <c r="E47" s="4"/>
      <c r="F47" s="4"/>
      <c r="G47" s="4"/>
      <c r="H47" s="4"/>
      <c r="I47" s="4"/>
      <c r="J47" s="4"/>
      <c r="K47" s="4"/>
      <c r="L47" s="4"/>
      <c r="M47" s="4"/>
    </row>
    <row r="48" spans="4:13" ht="15">
      <c r="D48" s="4"/>
      <c r="E48" s="4"/>
      <c r="F48" s="4"/>
      <c r="G48" s="4"/>
      <c r="H48" s="4"/>
      <c r="I48" s="4"/>
      <c r="J48" s="4"/>
      <c r="K48" s="4"/>
      <c r="L48" s="4"/>
      <c r="M48" s="4"/>
    </row>
  </sheetData>
  <sheetProtection/>
  <mergeCells count="11">
    <mergeCell ref="D1:M1"/>
    <mergeCell ref="D2:M2"/>
    <mergeCell ref="D3:M3"/>
    <mergeCell ref="D6:M6"/>
    <mergeCell ref="A1:C2"/>
    <mergeCell ref="D22:M22"/>
    <mergeCell ref="D11:M11"/>
    <mergeCell ref="D12:M12"/>
    <mergeCell ref="H15:J15"/>
    <mergeCell ref="D7:M7"/>
    <mergeCell ref="D14:M14"/>
  </mergeCells>
  <printOptions/>
  <pageMargins left="0.75" right="0.75" top="1" bottom="0.43" header="0.5" footer="0.24"/>
  <pageSetup horizontalDpi="600" verticalDpi="600" orientation="portrait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I1" sqref="I1:K2"/>
    </sheetView>
  </sheetViews>
  <sheetFormatPr defaultColWidth="9.140625" defaultRowHeight="12.75"/>
  <cols>
    <col min="2" max="2" width="12.00390625" style="0" bestFit="1" customWidth="1"/>
    <col min="6" max="6" width="36.28125" style="0" customWidth="1"/>
    <col min="7" max="7" width="3.421875" style="0" customWidth="1"/>
    <col min="8" max="8" width="14.28125" style="0" bestFit="1" customWidth="1"/>
  </cols>
  <sheetData>
    <row r="1" spans="1:11" ht="18">
      <c r="A1" s="77" t="s">
        <v>209</v>
      </c>
      <c r="B1" s="77"/>
      <c r="C1" s="77"/>
      <c r="D1" s="77"/>
      <c r="E1" s="77"/>
      <c r="F1" s="77"/>
      <c r="G1" s="77"/>
      <c r="H1" s="77"/>
      <c r="I1" s="72" t="s">
        <v>195</v>
      </c>
      <c r="J1" s="73"/>
      <c r="K1" s="73"/>
    </row>
    <row r="2" spans="1:11" ht="15">
      <c r="A2" s="78"/>
      <c r="B2" s="78"/>
      <c r="C2" s="78"/>
      <c r="D2" s="78"/>
      <c r="E2" s="78"/>
      <c r="F2" s="78"/>
      <c r="G2" s="78"/>
      <c r="H2" s="78"/>
      <c r="I2" s="72"/>
      <c r="J2" s="73"/>
      <c r="K2" s="73"/>
    </row>
    <row r="3" spans="1:8" ht="15.75">
      <c r="A3" s="79" t="s">
        <v>216</v>
      </c>
      <c r="B3" s="79"/>
      <c r="C3" s="79"/>
      <c r="D3" s="79"/>
      <c r="E3" s="79"/>
      <c r="F3" s="79"/>
      <c r="G3" s="79"/>
      <c r="H3" s="79"/>
    </row>
    <row r="4" spans="1:8" ht="15">
      <c r="A4" s="78"/>
      <c r="B4" s="78"/>
      <c r="C4" s="78"/>
      <c r="D4" s="78"/>
      <c r="E4" s="78"/>
      <c r="F4" s="78"/>
      <c r="G4" s="78"/>
      <c r="H4" s="78"/>
    </row>
    <row r="5" spans="1:8" ht="15">
      <c r="A5" s="4"/>
      <c r="B5" s="4"/>
      <c r="C5" s="4"/>
      <c r="D5" s="4"/>
      <c r="E5" s="4"/>
      <c r="F5" s="4"/>
      <c r="G5" s="4"/>
      <c r="H5" s="4"/>
    </row>
    <row r="6" spans="1:8" ht="15.75">
      <c r="A6" s="79" t="s">
        <v>135</v>
      </c>
      <c r="B6" s="79"/>
      <c r="C6" s="79"/>
      <c r="D6" s="79"/>
      <c r="E6" s="79"/>
      <c r="F6" s="79"/>
      <c r="G6" s="79"/>
      <c r="H6" s="79"/>
    </row>
    <row r="7" spans="1:8" ht="15.75">
      <c r="A7" s="79" t="s">
        <v>233</v>
      </c>
      <c r="B7" s="79"/>
      <c r="C7" s="79"/>
      <c r="D7" s="79"/>
      <c r="E7" s="79"/>
      <c r="F7" s="79"/>
      <c r="G7" s="79"/>
      <c r="H7" s="79"/>
    </row>
    <row r="8" spans="1:8" ht="15">
      <c r="A8" s="4"/>
      <c r="B8" s="4"/>
      <c r="C8" s="4"/>
      <c r="D8" s="4"/>
      <c r="E8" s="4"/>
      <c r="F8" s="4"/>
      <c r="G8" s="4"/>
      <c r="H8" s="4"/>
    </row>
    <row r="9" spans="1:8" ht="15.75" thickBot="1">
      <c r="A9" s="4"/>
      <c r="B9" s="4"/>
      <c r="C9" s="4"/>
      <c r="D9" s="4"/>
      <c r="E9" s="4"/>
      <c r="F9" s="4"/>
      <c r="G9" s="4"/>
      <c r="H9" s="4"/>
    </row>
    <row r="10" spans="1:8" ht="15.75">
      <c r="A10" s="5" t="s">
        <v>17</v>
      </c>
      <c r="B10" s="5" t="s">
        <v>14</v>
      </c>
      <c r="C10" s="6" t="s">
        <v>8</v>
      </c>
      <c r="D10" s="80" t="s">
        <v>11</v>
      </c>
      <c r="E10" s="81"/>
      <c r="F10" s="82"/>
      <c r="G10" s="80" t="s">
        <v>40</v>
      </c>
      <c r="H10" s="82"/>
    </row>
    <row r="11" spans="1:8" ht="16.5" thickBot="1">
      <c r="A11" s="9" t="s">
        <v>16</v>
      </c>
      <c r="B11" s="9" t="s">
        <v>15</v>
      </c>
      <c r="C11" s="10"/>
      <c r="D11" s="11"/>
      <c r="E11" s="10"/>
      <c r="F11" s="12"/>
      <c r="G11" s="74" t="s">
        <v>9</v>
      </c>
      <c r="H11" s="76"/>
    </row>
    <row r="12" spans="1:8" ht="15">
      <c r="A12" s="4"/>
      <c r="B12" s="4"/>
      <c r="C12" s="4"/>
      <c r="D12" s="4"/>
      <c r="E12" s="4"/>
      <c r="F12" s="4"/>
      <c r="G12" s="4"/>
      <c r="H12" s="4"/>
    </row>
    <row r="13" spans="1:8" ht="15.75">
      <c r="A13" s="50" t="s">
        <v>210</v>
      </c>
      <c r="B13" s="1" t="s">
        <v>211</v>
      </c>
      <c r="C13" s="1" t="s">
        <v>44</v>
      </c>
      <c r="D13" s="20" t="s">
        <v>212</v>
      </c>
      <c r="E13" s="20"/>
      <c r="F13" s="20"/>
      <c r="G13" s="28"/>
      <c r="H13" s="28">
        <v>79000</v>
      </c>
    </row>
    <row r="14" spans="1:8" ht="15">
      <c r="A14" s="4"/>
      <c r="B14" s="4"/>
      <c r="C14" s="4"/>
      <c r="D14" s="4"/>
      <c r="E14" s="4"/>
      <c r="F14" s="4"/>
      <c r="G14" s="4"/>
      <c r="H14" s="4"/>
    </row>
    <row r="15" spans="1:8" ht="15">
      <c r="A15" s="4"/>
      <c r="B15" s="4"/>
      <c r="C15" s="4"/>
      <c r="D15" s="4"/>
      <c r="E15" s="4"/>
      <c r="F15" s="4"/>
      <c r="G15" s="4"/>
      <c r="H15" s="4"/>
    </row>
    <row r="16" spans="1:8" ht="15">
      <c r="A16" s="4"/>
      <c r="B16" s="4"/>
      <c r="C16" s="4"/>
      <c r="D16" s="4"/>
      <c r="E16" s="4"/>
      <c r="F16" s="4"/>
      <c r="G16" s="4"/>
      <c r="H16" s="4"/>
    </row>
    <row r="17" spans="1:8" ht="15">
      <c r="A17" s="4"/>
      <c r="B17" s="4"/>
      <c r="C17" s="4"/>
      <c r="D17" s="4"/>
      <c r="E17" s="4"/>
      <c r="F17" s="4"/>
      <c r="G17" s="4"/>
      <c r="H17" s="4"/>
    </row>
    <row r="18" spans="1:8" ht="15.75">
      <c r="A18" s="4"/>
      <c r="B18" s="16" t="s">
        <v>132</v>
      </c>
      <c r="C18" s="4"/>
      <c r="D18" s="4"/>
      <c r="E18" s="4"/>
      <c r="F18" s="4"/>
      <c r="G18" s="18"/>
      <c r="H18" s="19">
        <v>20000</v>
      </c>
    </row>
    <row r="19" spans="1:8" ht="15">
      <c r="A19" s="4"/>
      <c r="B19" s="4" t="s">
        <v>214</v>
      </c>
      <c r="C19" s="4"/>
      <c r="D19" s="4"/>
      <c r="E19" s="4"/>
      <c r="F19" s="4"/>
      <c r="G19" s="4"/>
      <c r="H19" s="4"/>
    </row>
    <row r="20" spans="1:8" ht="15">
      <c r="A20" s="4"/>
      <c r="B20" s="4"/>
      <c r="C20" s="4"/>
      <c r="D20" s="4"/>
      <c r="E20" s="4"/>
      <c r="F20" s="4"/>
      <c r="G20" s="4"/>
      <c r="H20" s="4"/>
    </row>
    <row r="21" spans="1:8" ht="15">
      <c r="A21" s="4"/>
      <c r="B21" s="4"/>
      <c r="C21" s="4"/>
      <c r="D21" s="4"/>
      <c r="E21" s="4"/>
      <c r="F21" s="4"/>
      <c r="G21" s="4"/>
      <c r="H21" s="4"/>
    </row>
    <row r="22" spans="1:8" ht="15.75">
      <c r="A22" s="4"/>
      <c r="B22" s="16" t="s">
        <v>133</v>
      </c>
      <c r="C22" s="4"/>
      <c r="D22" s="4"/>
      <c r="E22" s="4"/>
      <c r="F22" s="4"/>
      <c r="G22" s="4"/>
      <c r="H22" s="4"/>
    </row>
    <row r="23" spans="1:8" ht="15">
      <c r="A23" s="4"/>
      <c r="B23" s="4" t="s">
        <v>219</v>
      </c>
      <c r="C23" s="4"/>
      <c r="D23" s="4"/>
      <c r="E23" s="4"/>
      <c r="F23" s="4"/>
      <c r="G23" s="4"/>
      <c r="H23" s="29">
        <v>3000</v>
      </c>
    </row>
    <row r="24" spans="1:8" ht="15">
      <c r="A24" s="4"/>
      <c r="B24" s="4"/>
      <c r="C24" s="4"/>
      <c r="D24" s="4"/>
      <c r="E24" s="4"/>
      <c r="F24" s="4"/>
      <c r="G24" s="4"/>
      <c r="H24" s="4"/>
    </row>
    <row r="25" spans="1:8" ht="15">
      <c r="A25" s="4"/>
      <c r="B25" s="4"/>
      <c r="C25" s="4"/>
      <c r="D25" s="4"/>
      <c r="E25" s="4"/>
      <c r="F25" s="4"/>
      <c r="G25" s="4"/>
      <c r="H25" s="4"/>
    </row>
    <row r="26" spans="1:8" ht="15.75">
      <c r="A26" s="4"/>
      <c r="B26" s="16" t="s">
        <v>213</v>
      </c>
      <c r="C26" s="65"/>
      <c r="D26" s="65"/>
      <c r="E26" s="65"/>
      <c r="F26" s="65"/>
      <c r="G26" s="4"/>
      <c r="H26" s="3">
        <v>4000</v>
      </c>
    </row>
    <row r="27" spans="1:8" ht="15">
      <c r="A27" s="4"/>
      <c r="B27" s="65" t="s">
        <v>218</v>
      </c>
      <c r="C27" s="65"/>
      <c r="D27" s="65"/>
      <c r="E27" s="65"/>
      <c r="F27" s="65"/>
      <c r="G27" s="4"/>
      <c r="H27" s="4"/>
    </row>
    <row r="28" spans="1:8" ht="15">
      <c r="A28" s="4"/>
      <c r="B28" s="4"/>
      <c r="C28" s="4"/>
      <c r="D28" s="4"/>
      <c r="E28" s="4"/>
      <c r="F28" s="4"/>
      <c r="G28" s="4"/>
      <c r="H28" s="4"/>
    </row>
    <row r="29" spans="1:8" ht="15">
      <c r="A29" s="4"/>
      <c r="B29" s="4"/>
      <c r="C29" s="4"/>
      <c r="D29" s="4"/>
      <c r="E29" s="4"/>
      <c r="F29" s="4"/>
      <c r="G29" s="4"/>
      <c r="H29" s="4"/>
    </row>
    <row r="30" spans="1:8" ht="15.75">
      <c r="A30" s="4"/>
      <c r="B30" s="64" t="s">
        <v>209</v>
      </c>
      <c r="C30" s="4"/>
      <c r="D30" s="4"/>
      <c r="E30" s="4"/>
      <c r="F30" s="4"/>
      <c r="G30" s="4"/>
      <c r="H30" s="4"/>
    </row>
    <row r="31" spans="1:8" ht="15.75">
      <c r="A31" s="4"/>
      <c r="B31" s="64" t="s">
        <v>215</v>
      </c>
      <c r="C31" s="4"/>
      <c r="D31" s="4"/>
      <c r="E31" s="4"/>
      <c r="F31" s="4"/>
      <c r="G31" s="4"/>
      <c r="H31" s="4"/>
    </row>
    <row r="32" spans="1:8" ht="15">
      <c r="A32" s="4"/>
      <c r="B32" s="66" t="s">
        <v>19</v>
      </c>
      <c r="C32" s="66"/>
      <c r="D32" s="66"/>
      <c r="E32" s="66"/>
      <c r="F32" s="66"/>
      <c r="G32" s="67"/>
      <c r="H32" s="68">
        <v>26000</v>
      </c>
    </row>
    <row r="33" spans="1:8" ht="15">
      <c r="A33" s="4"/>
      <c r="B33" s="66" t="s">
        <v>20</v>
      </c>
      <c r="C33" s="66"/>
      <c r="D33" s="66"/>
      <c r="E33" s="66"/>
      <c r="F33" s="66"/>
      <c r="G33" s="67"/>
      <c r="H33" s="68">
        <v>20000</v>
      </c>
    </row>
    <row r="34" spans="1:8" ht="15">
      <c r="A34" s="4"/>
      <c r="B34" s="66" t="s">
        <v>21</v>
      </c>
      <c r="C34" s="66"/>
      <c r="D34" s="66"/>
      <c r="E34" s="66"/>
      <c r="F34" s="66"/>
      <c r="G34" s="67"/>
      <c r="H34" s="68">
        <v>1000</v>
      </c>
    </row>
    <row r="35" spans="1:8" ht="15">
      <c r="A35" s="4"/>
      <c r="B35" s="66" t="s">
        <v>22</v>
      </c>
      <c r="C35" s="66"/>
      <c r="D35" s="66"/>
      <c r="E35" s="66"/>
      <c r="F35" s="66"/>
      <c r="G35" s="67"/>
      <c r="H35" s="68">
        <v>5000</v>
      </c>
    </row>
    <row r="36" spans="1:8" ht="15">
      <c r="A36" s="4"/>
      <c r="B36" s="4"/>
      <c r="C36" s="4"/>
      <c r="D36" s="4"/>
      <c r="E36" s="4"/>
      <c r="F36" s="4"/>
      <c r="G36" s="3"/>
      <c r="H36" s="29"/>
    </row>
    <row r="37" spans="1:8" ht="16.5" thickBot="1">
      <c r="A37" s="4"/>
      <c r="B37" s="4"/>
      <c r="C37" s="4"/>
      <c r="D37" s="79" t="s">
        <v>217</v>
      </c>
      <c r="E37" s="79"/>
      <c r="F37" s="79"/>
      <c r="G37" s="4"/>
      <c r="H37" s="48">
        <f>SUM(H18:H35)</f>
        <v>79000</v>
      </c>
    </row>
    <row r="38" spans="1:8" ht="15.75" thickTop="1">
      <c r="A38" s="4"/>
      <c r="B38" s="4"/>
      <c r="C38" s="4"/>
      <c r="D38" s="4"/>
      <c r="E38" s="4"/>
      <c r="F38" s="4"/>
      <c r="G38" s="4"/>
      <c r="H38" s="4"/>
    </row>
    <row r="39" spans="1:8" ht="15">
      <c r="A39" s="4"/>
      <c r="B39" s="4"/>
      <c r="C39" s="4"/>
      <c r="D39" s="4"/>
      <c r="E39" s="4"/>
      <c r="F39" s="4"/>
      <c r="G39" s="4"/>
      <c r="H39" s="4"/>
    </row>
    <row r="40" spans="1:8" ht="15">
      <c r="A40" s="4"/>
      <c r="B40" s="4"/>
      <c r="C40" s="4"/>
      <c r="D40" s="4"/>
      <c r="E40" s="4"/>
      <c r="F40" s="4"/>
      <c r="G40" s="4"/>
      <c r="H40" s="4"/>
    </row>
    <row r="41" spans="1:8" ht="15">
      <c r="A41" s="4" t="s">
        <v>140</v>
      </c>
      <c r="B41" s="4"/>
      <c r="C41" s="4"/>
      <c r="D41" s="4"/>
      <c r="E41" s="4"/>
      <c r="F41" s="4"/>
      <c r="G41" s="4"/>
      <c r="H41" s="4"/>
    </row>
    <row r="42" spans="1:8" ht="15">
      <c r="A42" s="4"/>
      <c r="B42" s="4"/>
      <c r="C42" s="4"/>
      <c r="D42" s="4"/>
      <c r="E42" s="4"/>
      <c r="F42" s="4"/>
      <c r="G42" s="4"/>
      <c r="H42" s="4"/>
    </row>
    <row r="43" spans="1:8" ht="15">
      <c r="A43" s="4"/>
      <c r="B43" s="4"/>
      <c r="C43" s="4"/>
      <c r="D43" s="4"/>
      <c r="E43" s="4"/>
      <c r="F43" s="4"/>
      <c r="G43" s="4"/>
      <c r="H43" s="4"/>
    </row>
    <row r="44" spans="1:8" ht="15">
      <c r="A44" s="4"/>
      <c r="B44" s="4"/>
      <c r="C44" s="4"/>
      <c r="D44" s="4"/>
      <c r="E44" s="4"/>
      <c r="F44" s="4"/>
      <c r="G44" s="4"/>
      <c r="H44" s="4"/>
    </row>
    <row r="45" spans="1:8" ht="15">
      <c r="A45" s="4" t="s">
        <v>24</v>
      </c>
      <c r="B45" s="4"/>
      <c r="C45" s="4"/>
      <c r="D45" s="4"/>
      <c r="E45" s="4"/>
      <c r="F45" s="4"/>
      <c r="G45" s="4"/>
      <c r="H45" s="4"/>
    </row>
    <row r="46" spans="1:8" ht="15">
      <c r="A46" s="4" t="s">
        <v>141</v>
      </c>
      <c r="B46" s="4"/>
      <c r="C46" s="4"/>
      <c r="D46" s="4"/>
      <c r="E46" s="4"/>
      <c r="F46" s="4"/>
      <c r="G46" s="4"/>
      <c r="H46" s="4"/>
    </row>
  </sheetData>
  <sheetProtection/>
  <mergeCells count="11">
    <mergeCell ref="I1:K2"/>
    <mergeCell ref="A4:H4"/>
    <mergeCell ref="A1:H1"/>
    <mergeCell ref="A2:H2"/>
    <mergeCell ref="A3:H3"/>
    <mergeCell ref="G11:H11"/>
    <mergeCell ref="D37:F37"/>
    <mergeCell ref="A6:H6"/>
    <mergeCell ref="A7:H7"/>
    <mergeCell ref="D10:F10"/>
    <mergeCell ref="G10:H10"/>
  </mergeCells>
  <printOptions/>
  <pageMargins left="0.75" right="0.75" top="1" bottom="1" header="0.5" footer="0.5"/>
  <pageSetup horizontalDpi="600" verticalDpi="600" orientation="portrait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K1" sqref="K1:M2"/>
    </sheetView>
  </sheetViews>
  <sheetFormatPr defaultColWidth="9.140625" defaultRowHeight="12.75"/>
  <cols>
    <col min="2" max="2" width="12.00390625" style="0" bestFit="1" customWidth="1"/>
    <col min="3" max="3" width="11.57421875" style="0" customWidth="1"/>
    <col min="7" max="7" width="16.140625" style="0" customWidth="1"/>
    <col min="8" max="8" width="11.00390625" style="0" bestFit="1" customWidth="1"/>
    <col min="9" max="9" width="3.421875" style="0" customWidth="1"/>
    <col min="10" max="10" width="14.140625" style="0" bestFit="1" customWidth="1"/>
  </cols>
  <sheetData>
    <row r="1" spans="1:13" ht="18">
      <c r="A1" s="77" t="s">
        <v>134</v>
      </c>
      <c r="B1" s="77"/>
      <c r="C1" s="77"/>
      <c r="D1" s="77"/>
      <c r="E1" s="77"/>
      <c r="F1" s="77"/>
      <c r="G1" s="77"/>
      <c r="H1" s="77"/>
      <c r="I1" s="77"/>
      <c r="J1" s="77"/>
      <c r="K1" s="72" t="s">
        <v>195</v>
      </c>
      <c r="L1" s="73"/>
      <c r="M1" s="73"/>
    </row>
    <row r="2" spans="1:13" ht="15">
      <c r="A2" s="78"/>
      <c r="B2" s="78"/>
      <c r="C2" s="78"/>
      <c r="D2" s="78"/>
      <c r="E2" s="78"/>
      <c r="F2" s="78"/>
      <c r="G2" s="78"/>
      <c r="H2" s="78"/>
      <c r="I2" s="78"/>
      <c r="J2" s="78"/>
      <c r="K2" s="72"/>
      <c r="L2" s="73"/>
      <c r="M2" s="73"/>
    </row>
    <row r="3" spans="1:10" ht="15">
      <c r="A3" s="78"/>
      <c r="B3" s="78"/>
      <c r="C3" s="78"/>
      <c r="D3" s="78"/>
      <c r="E3" s="78"/>
      <c r="F3" s="78"/>
      <c r="G3" s="78"/>
      <c r="H3" s="78"/>
      <c r="I3" s="78"/>
      <c r="J3" s="78"/>
    </row>
    <row r="4" spans="1:10" ht="1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5.75">
      <c r="A6" s="79" t="s">
        <v>3</v>
      </c>
      <c r="B6" s="79"/>
      <c r="C6" s="79"/>
      <c r="D6" s="79"/>
      <c r="E6" s="79"/>
      <c r="F6" s="79"/>
      <c r="G6" s="79"/>
      <c r="H6" s="79"/>
      <c r="I6" s="79"/>
      <c r="J6" s="79"/>
    </row>
    <row r="7" spans="1:10" ht="15">
      <c r="A7" s="78"/>
      <c r="B7" s="78"/>
      <c r="C7" s="78"/>
      <c r="D7" s="78"/>
      <c r="E7" s="78"/>
      <c r="F7" s="78"/>
      <c r="G7" s="78"/>
      <c r="H7" s="78"/>
      <c r="I7" s="78"/>
      <c r="J7" s="78"/>
    </row>
    <row r="8" spans="1:10" ht="15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5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15">
      <c r="A11" s="78" t="s">
        <v>135</v>
      </c>
      <c r="B11" s="78"/>
      <c r="C11" s="78"/>
      <c r="D11" s="78"/>
      <c r="E11" s="78"/>
      <c r="F11" s="78"/>
      <c r="G11" s="78"/>
      <c r="H11" s="78"/>
      <c r="I11" s="78"/>
      <c r="J11" s="78"/>
    </row>
    <row r="12" spans="1:10" ht="15">
      <c r="A12" s="78" t="s">
        <v>233</v>
      </c>
      <c r="B12" s="78"/>
      <c r="C12" s="78"/>
      <c r="D12" s="78"/>
      <c r="E12" s="78"/>
      <c r="F12" s="78"/>
      <c r="G12" s="78"/>
      <c r="H12" s="78"/>
      <c r="I12" s="78"/>
      <c r="J12" s="78"/>
    </row>
    <row r="13" spans="1:10" ht="15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 ht="15.75" thickBot="1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ht="15.75">
      <c r="A15" s="5" t="s">
        <v>17</v>
      </c>
      <c r="B15" s="5" t="s">
        <v>14</v>
      </c>
      <c r="C15" s="5" t="s">
        <v>12</v>
      </c>
      <c r="D15" s="6" t="s">
        <v>8</v>
      </c>
      <c r="E15" s="80" t="s">
        <v>11</v>
      </c>
      <c r="F15" s="81"/>
      <c r="G15" s="82"/>
      <c r="H15" s="5" t="s">
        <v>8</v>
      </c>
      <c r="I15" s="7"/>
      <c r="J15" s="8" t="s">
        <v>40</v>
      </c>
    </row>
    <row r="16" spans="1:10" ht="16.5" thickBot="1">
      <c r="A16" s="9" t="s">
        <v>16</v>
      </c>
      <c r="B16" s="9" t="s">
        <v>15</v>
      </c>
      <c r="C16" s="9" t="s">
        <v>13</v>
      </c>
      <c r="D16" s="10"/>
      <c r="E16" s="11"/>
      <c r="F16" s="10"/>
      <c r="G16" s="12"/>
      <c r="H16" s="9" t="s">
        <v>10</v>
      </c>
      <c r="I16" s="11"/>
      <c r="J16" s="13" t="s">
        <v>9</v>
      </c>
    </row>
    <row r="17" spans="1:10" ht="15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ht="15">
      <c r="A18" s="14" t="s">
        <v>131</v>
      </c>
      <c r="B18" s="4" t="s">
        <v>124</v>
      </c>
      <c r="C18" s="2">
        <v>57</v>
      </c>
      <c r="D18" s="2" t="s">
        <v>61</v>
      </c>
      <c r="E18" s="4" t="s">
        <v>125</v>
      </c>
      <c r="F18" s="4"/>
      <c r="G18" s="4"/>
      <c r="H18" s="3">
        <v>393.51</v>
      </c>
      <c r="I18" s="3"/>
      <c r="J18" s="3">
        <f>+C18*H18</f>
        <v>22430.07</v>
      </c>
    </row>
    <row r="19" spans="1:10" ht="15">
      <c r="A19" s="4"/>
      <c r="B19" s="4"/>
      <c r="C19" s="4"/>
      <c r="D19" s="4"/>
      <c r="E19" s="4" t="s">
        <v>130</v>
      </c>
      <c r="F19" s="4"/>
      <c r="G19" s="4"/>
      <c r="H19" s="4"/>
      <c r="I19" s="4"/>
      <c r="J19" s="4"/>
    </row>
    <row r="20" spans="1:10" ht="15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ht="15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ht="15.75">
      <c r="A22" s="79" t="s">
        <v>127</v>
      </c>
      <c r="B22" s="79"/>
      <c r="C22" s="79"/>
      <c r="D22" s="79"/>
      <c r="E22" s="79"/>
      <c r="F22" s="79"/>
      <c r="G22" s="79"/>
      <c r="H22" s="79"/>
      <c r="I22" s="79"/>
      <c r="J22" s="79"/>
    </row>
    <row r="23" spans="1:10" ht="1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5.75">
      <c r="A26" s="4"/>
      <c r="B26" s="4"/>
      <c r="C26" s="16" t="s">
        <v>132</v>
      </c>
      <c r="D26" s="4"/>
      <c r="E26" s="4"/>
      <c r="F26" s="4"/>
      <c r="G26" s="4"/>
      <c r="H26" s="18">
        <v>119.82</v>
      </c>
      <c r="I26" s="18"/>
      <c r="J26" s="19">
        <f>+C18*H26</f>
        <v>6829.74</v>
      </c>
    </row>
    <row r="27" spans="1:10" ht="15">
      <c r="A27" s="4"/>
      <c r="B27" s="4"/>
      <c r="C27" s="4" t="s">
        <v>126</v>
      </c>
      <c r="D27" s="4"/>
      <c r="E27" s="4"/>
      <c r="F27" s="4"/>
      <c r="G27" s="4"/>
      <c r="H27" s="4"/>
      <c r="I27" s="4"/>
      <c r="J27" s="4"/>
    </row>
    <row r="28" spans="1:10" ht="1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5.75">
      <c r="A30" s="4"/>
      <c r="B30" s="4"/>
      <c r="C30" s="16" t="s">
        <v>133</v>
      </c>
      <c r="D30" s="4"/>
      <c r="E30" s="4"/>
      <c r="F30" s="4"/>
      <c r="G30" s="4"/>
      <c r="H30" s="4"/>
      <c r="I30" s="4"/>
      <c r="J30" s="4"/>
    </row>
    <row r="31" spans="1:10" ht="15">
      <c r="A31" s="4"/>
      <c r="B31" s="4"/>
      <c r="C31" s="4" t="s">
        <v>128</v>
      </c>
      <c r="D31" s="4"/>
      <c r="E31" s="4"/>
      <c r="F31" s="4"/>
      <c r="G31" s="4"/>
      <c r="H31" s="3">
        <v>155</v>
      </c>
      <c r="I31" s="4"/>
      <c r="J31" s="29">
        <f>+C18*H31</f>
        <v>8835</v>
      </c>
    </row>
    <row r="32" spans="1:10" ht="1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5.75">
      <c r="A34" s="4"/>
      <c r="B34" s="4"/>
      <c r="C34" s="20" t="s">
        <v>136</v>
      </c>
      <c r="D34" s="4"/>
      <c r="E34" s="4"/>
      <c r="F34" s="4"/>
      <c r="G34" s="4"/>
      <c r="H34" s="4"/>
      <c r="I34" s="4"/>
      <c r="J34" s="4"/>
    </row>
    <row r="35" spans="1:10" ht="15">
      <c r="A35" s="4"/>
      <c r="B35" s="4"/>
      <c r="C35" s="4" t="s">
        <v>129</v>
      </c>
      <c r="D35" s="4"/>
      <c r="E35" s="4"/>
      <c r="F35" s="4"/>
      <c r="G35" s="4"/>
      <c r="H35" s="4"/>
      <c r="I35" s="4"/>
      <c r="J35" s="4"/>
    </row>
    <row r="36" spans="1:10" ht="15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ht="15">
      <c r="A37" s="4"/>
      <c r="B37" s="4"/>
      <c r="C37" s="4" t="s">
        <v>19</v>
      </c>
      <c r="D37" s="4"/>
      <c r="E37" s="4"/>
      <c r="F37" s="4"/>
      <c r="G37" s="4"/>
      <c r="H37" s="3">
        <v>114.69</v>
      </c>
      <c r="I37" s="3"/>
      <c r="J37" s="29">
        <f>+C18*H37</f>
        <v>6537.33</v>
      </c>
    </row>
    <row r="38" spans="1:10" ht="15">
      <c r="A38" s="4"/>
      <c r="B38" s="4"/>
      <c r="C38" s="4" t="s">
        <v>20</v>
      </c>
      <c r="D38" s="4"/>
      <c r="E38" s="4"/>
      <c r="F38" s="4"/>
      <c r="G38" s="4"/>
      <c r="H38" s="3">
        <v>0</v>
      </c>
      <c r="I38" s="3"/>
      <c r="J38" s="29">
        <f>+C18*H38</f>
        <v>0</v>
      </c>
    </row>
    <row r="39" spans="1:10" ht="15">
      <c r="A39" s="4"/>
      <c r="B39" s="4"/>
      <c r="C39" s="4" t="s">
        <v>21</v>
      </c>
      <c r="D39" s="4"/>
      <c r="E39" s="4"/>
      <c r="F39" s="4"/>
      <c r="G39" s="4"/>
      <c r="H39" s="3">
        <v>1</v>
      </c>
      <c r="I39" s="3"/>
      <c r="J39" s="29">
        <f>+C18*H39</f>
        <v>57</v>
      </c>
    </row>
    <row r="40" spans="1:10" ht="15">
      <c r="A40" s="4"/>
      <c r="B40" s="4"/>
      <c r="C40" s="4" t="s">
        <v>22</v>
      </c>
      <c r="D40" s="4"/>
      <c r="E40" s="4"/>
      <c r="F40" s="4"/>
      <c r="G40" s="4"/>
      <c r="H40" s="3">
        <v>3</v>
      </c>
      <c r="I40" s="3"/>
      <c r="J40" s="29">
        <f>+C18*H40</f>
        <v>171</v>
      </c>
    </row>
    <row r="41" spans="1:10" ht="15">
      <c r="A41" s="4"/>
      <c r="B41" s="4"/>
      <c r="C41" s="4"/>
      <c r="D41" s="4"/>
      <c r="E41" s="4"/>
      <c r="F41" s="4"/>
      <c r="G41" s="4"/>
      <c r="H41" s="3"/>
      <c r="I41" s="3"/>
      <c r="J41" s="29"/>
    </row>
    <row r="42" spans="1:10" ht="16.5" thickBot="1">
      <c r="A42" s="4"/>
      <c r="B42" s="4"/>
      <c r="C42" s="4"/>
      <c r="D42" s="4"/>
      <c r="E42" s="20" t="s">
        <v>47</v>
      </c>
      <c r="F42" s="4"/>
      <c r="G42" s="4"/>
      <c r="H42" s="23">
        <f>SUM(H26:H40)</f>
        <v>393.51</v>
      </c>
      <c r="I42" s="4"/>
      <c r="J42" s="24">
        <f>+C18*H42</f>
        <v>22430.07</v>
      </c>
    </row>
    <row r="43" spans="1:10" ht="15.75" thickTop="1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ht="15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ht="1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ht="15">
      <c r="A46" s="4" t="s">
        <v>140</v>
      </c>
      <c r="B46" s="4"/>
      <c r="C46" s="4"/>
      <c r="D46" s="4"/>
      <c r="E46" s="4"/>
      <c r="F46" s="4"/>
      <c r="G46" s="4"/>
      <c r="H46" s="4"/>
      <c r="I46" s="4"/>
      <c r="J46" s="4"/>
    </row>
    <row r="47" spans="1:10" ht="1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ht="1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ht="1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ht="15">
      <c r="A50" s="4" t="s">
        <v>24</v>
      </c>
      <c r="B50" s="4"/>
      <c r="C50" s="4"/>
      <c r="D50" s="4"/>
      <c r="E50" s="4"/>
      <c r="F50" s="4"/>
      <c r="G50" s="4"/>
      <c r="H50" s="4"/>
      <c r="I50" s="4"/>
      <c r="J50" s="4"/>
    </row>
    <row r="51" spans="1:10" ht="15">
      <c r="A51" s="4" t="s">
        <v>141</v>
      </c>
      <c r="B51" s="4"/>
      <c r="C51" s="4"/>
      <c r="D51" s="4"/>
      <c r="E51" s="4"/>
      <c r="F51" s="4"/>
      <c r="G51" s="4"/>
      <c r="H51" s="4"/>
      <c r="I51" s="4"/>
      <c r="J51" s="4"/>
    </row>
  </sheetData>
  <sheetProtection/>
  <mergeCells count="10">
    <mergeCell ref="K1:M2"/>
    <mergeCell ref="A22:J22"/>
    <mergeCell ref="A11:J11"/>
    <mergeCell ref="A12:J12"/>
    <mergeCell ref="E15:G15"/>
    <mergeCell ref="A7:J7"/>
    <mergeCell ref="A1:J1"/>
    <mergeCell ref="A2:J2"/>
    <mergeCell ref="A3:J3"/>
    <mergeCell ref="A6:J6"/>
  </mergeCells>
  <printOptions/>
  <pageMargins left="0.75" right="0.75" top="1" bottom="1" header="0.5" footer="0.5"/>
  <pageSetup horizontalDpi="600" verticalDpi="600" orientation="portrait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D1:W42"/>
  <sheetViews>
    <sheetView zoomScale="85" zoomScaleNormal="85" zoomScalePageLayoutView="0" workbookViewId="0" topLeftCell="D1">
      <selection activeCell="U1" sqref="U1:W2"/>
    </sheetView>
  </sheetViews>
  <sheetFormatPr defaultColWidth="9.140625" defaultRowHeight="12.75"/>
  <cols>
    <col min="5" max="5" width="11.8515625" style="0" customWidth="1"/>
    <col min="6" max="6" width="16.57421875" style="0" customWidth="1"/>
    <col min="7" max="7" width="7.8515625" style="0" customWidth="1"/>
    <col min="9" max="9" width="16.421875" style="0" customWidth="1"/>
    <col min="10" max="10" width="11.7109375" style="0" customWidth="1"/>
    <col min="11" max="11" width="16.00390625" style="0" customWidth="1"/>
    <col min="12" max="12" width="8.421875" style="0" customWidth="1"/>
    <col min="13" max="13" width="6.7109375" style="0" bestFit="1" customWidth="1"/>
    <col min="14" max="14" width="10.421875" style="0" bestFit="1" customWidth="1"/>
    <col min="15" max="15" width="8.57421875" style="0" customWidth="1"/>
    <col min="16" max="16" width="8.8515625" style="0" bestFit="1" customWidth="1"/>
    <col min="17" max="17" width="9.28125" style="0" bestFit="1" customWidth="1"/>
    <col min="18" max="18" width="6.7109375" style="0" bestFit="1" customWidth="1"/>
    <col min="19" max="19" width="10.7109375" style="0" bestFit="1" customWidth="1"/>
    <col min="20" max="20" width="12.8515625" style="0" bestFit="1" customWidth="1"/>
  </cols>
  <sheetData>
    <row r="1" spans="4:23" ht="18">
      <c r="D1" s="77" t="s">
        <v>0</v>
      </c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2" t="s">
        <v>195</v>
      </c>
      <c r="V1" s="73"/>
      <c r="W1" s="73"/>
    </row>
    <row r="2" spans="4:23" ht="15">
      <c r="D2" s="78" t="s">
        <v>1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2"/>
      <c r="V2" s="73"/>
      <c r="W2" s="73"/>
    </row>
    <row r="3" spans="4:20" ht="15">
      <c r="D3" s="78" t="s">
        <v>2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</row>
    <row r="4" spans="4:12" ht="15">
      <c r="D4" s="4"/>
      <c r="E4" s="4"/>
      <c r="F4" s="4"/>
      <c r="G4" s="4"/>
      <c r="H4" s="4"/>
      <c r="I4" s="4"/>
      <c r="J4" s="4"/>
      <c r="K4" s="4"/>
      <c r="L4" s="4"/>
    </row>
    <row r="5" spans="4:12" ht="15">
      <c r="D5" s="4"/>
      <c r="E5" s="4"/>
      <c r="F5" s="4"/>
      <c r="G5" s="4"/>
      <c r="H5" s="4"/>
      <c r="I5" s="4"/>
      <c r="J5" s="4"/>
      <c r="K5" s="4"/>
      <c r="L5" s="4"/>
    </row>
    <row r="6" spans="4:20" ht="15.75">
      <c r="D6" s="79" t="s">
        <v>3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</row>
    <row r="7" spans="4:20" ht="15">
      <c r="D7" s="78" t="s">
        <v>36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</row>
    <row r="8" spans="4:12" ht="15.75">
      <c r="D8" s="1"/>
      <c r="E8" s="1"/>
      <c r="F8" s="1"/>
      <c r="G8" s="1"/>
      <c r="H8" s="1"/>
      <c r="I8" s="1"/>
      <c r="J8" s="1"/>
      <c r="K8" s="1"/>
      <c r="L8" s="1"/>
    </row>
    <row r="9" spans="4:12" ht="15">
      <c r="D9" s="4"/>
      <c r="E9" s="4"/>
      <c r="F9" s="4"/>
      <c r="G9" s="4"/>
      <c r="H9" s="4"/>
      <c r="I9" s="4"/>
      <c r="J9" s="4"/>
      <c r="K9" s="4"/>
      <c r="L9" s="4"/>
    </row>
    <row r="10" spans="4:20" ht="15">
      <c r="D10" s="78" t="s">
        <v>4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</row>
    <row r="11" spans="4:20" ht="15">
      <c r="D11" s="78" t="s">
        <v>5</v>
      </c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</row>
    <row r="12" spans="4:12" ht="15">
      <c r="D12" s="4"/>
      <c r="E12" s="4"/>
      <c r="F12" s="4"/>
      <c r="G12" s="4"/>
      <c r="H12" s="4"/>
      <c r="I12" s="4"/>
      <c r="J12" s="4"/>
      <c r="K12" s="4"/>
      <c r="L12" s="4"/>
    </row>
    <row r="13" spans="4:12" ht="15.75" thickBot="1">
      <c r="D13" s="4"/>
      <c r="E13" s="4"/>
      <c r="F13" s="4"/>
      <c r="G13" s="4"/>
      <c r="H13" s="4"/>
      <c r="I13" s="4"/>
      <c r="J13" s="4"/>
      <c r="K13" s="4"/>
      <c r="L13" s="4"/>
    </row>
    <row r="14" spans="4:20" ht="12.75">
      <c r="D14" s="87" t="s">
        <v>11</v>
      </c>
      <c r="E14" s="88"/>
      <c r="F14" s="37" t="s">
        <v>98</v>
      </c>
      <c r="G14" s="37" t="s">
        <v>8</v>
      </c>
      <c r="H14" s="37" t="s">
        <v>99</v>
      </c>
      <c r="I14" s="37" t="s">
        <v>100</v>
      </c>
      <c r="J14" s="37" t="s">
        <v>118</v>
      </c>
      <c r="K14" s="37" t="s">
        <v>116</v>
      </c>
      <c r="L14" s="37" t="s">
        <v>101</v>
      </c>
      <c r="M14" s="37" t="s">
        <v>102</v>
      </c>
      <c r="N14" s="37" t="s">
        <v>108</v>
      </c>
      <c r="O14" s="37" t="s">
        <v>109</v>
      </c>
      <c r="P14" s="37" t="s">
        <v>103</v>
      </c>
      <c r="Q14" s="37" t="s">
        <v>104</v>
      </c>
      <c r="R14" s="37" t="s">
        <v>105</v>
      </c>
      <c r="S14" s="37" t="s">
        <v>106</v>
      </c>
      <c r="T14" s="37" t="s">
        <v>117</v>
      </c>
    </row>
    <row r="15" spans="4:20" ht="13.5" thickBot="1">
      <c r="D15" s="38"/>
      <c r="E15" s="39"/>
      <c r="F15" s="40"/>
      <c r="G15" s="40"/>
      <c r="H15" s="40"/>
      <c r="I15" s="40"/>
      <c r="J15" s="40" t="s">
        <v>10</v>
      </c>
      <c r="K15" s="40" t="s">
        <v>115</v>
      </c>
      <c r="L15" s="40"/>
      <c r="M15" s="40"/>
      <c r="N15" s="40"/>
      <c r="O15" s="40"/>
      <c r="P15" s="40"/>
      <c r="Q15" s="40"/>
      <c r="R15" s="40"/>
      <c r="S15" s="40"/>
      <c r="T15" s="40" t="s">
        <v>10</v>
      </c>
    </row>
    <row r="16" spans="4:20" ht="12.75">
      <c r="D16" s="86" t="s">
        <v>107</v>
      </c>
      <c r="E16" s="86"/>
      <c r="F16" s="35">
        <v>138853</v>
      </c>
      <c r="G16" s="34" t="s">
        <v>27</v>
      </c>
      <c r="H16" s="36">
        <v>6.7</v>
      </c>
      <c r="I16" s="36">
        <f>+F16*H16</f>
        <v>930315.1</v>
      </c>
      <c r="J16" s="36">
        <v>1</v>
      </c>
      <c r="K16" s="36">
        <f>+F16*J16</f>
        <v>138853</v>
      </c>
      <c r="L16" s="36">
        <v>0.43</v>
      </c>
      <c r="M16" s="32">
        <v>0.15</v>
      </c>
      <c r="N16" s="32">
        <v>4</v>
      </c>
      <c r="O16" s="32">
        <v>0.07</v>
      </c>
      <c r="P16" s="32">
        <v>0.39</v>
      </c>
      <c r="Q16" s="32">
        <v>0.24</v>
      </c>
      <c r="R16" s="32">
        <v>0.09</v>
      </c>
      <c r="S16" s="32">
        <v>0.33</v>
      </c>
      <c r="T16" s="32">
        <f>SUM(L16:S16)+J16</f>
        <v>6.7</v>
      </c>
    </row>
    <row r="17" spans="4:20" ht="12.75">
      <c r="D17" s="86" t="s">
        <v>110</v>
      </c>
      <c r="E17" s="86"/>
      <c r="F17" s="35">
        <v>17990</v>
      </c>
      <c r="G17" s="34" t="s">
        <v>114</v>
      </c>
      <c r="H17" s="36">
        <v>32.5</v>
      </c>
      <c r="I17" s="36">
        <f>+F17*H17</f>
        <v>584675</v>
      </c>
      <c r="J17" s="36">
        <v>9</v>
      </c>
      <c r="K17" s="36">
        <f>+F17*J17</f>
        <v>161910</v>
      </c>
      <c r="L17" s="36"/>
      <c r="M17" s="32"/>
      <c r="N17" s="32">
        <v>23.5</v>
      </c>
      <c r="O17" s="32"/>
      <c r="P17" s="32"/>
      <c r="Q17" s="32"/>
      <c r="R17" s="32"/>
      <c r="S17" s="32"/>
      <c r="T17" s="32">
        <f>SUM(L17:S17)+J17</f>
        <v>32.5</v>
      </c>
    </row>
    <row r="18" spans="4:20" ht="12.75">
      <c r="D18" s="86" t="s">
        <v>111</v>
      </c>
      <c r="E18" s="86"/>
      <c r="F18" s="35">
        <v>15735</v>
      </c>
      <c r="G18" s="34" t="s">
        <v>114</v>
      </c>
      <c r="H18" s="36">
        <v>32.25</v>
      </c>
      <c r="I18" s="36">
        <f>+F18*H18</f>
        <v>507453.75</v>
      </c>
      <c r="J18" s="36">
        <v>9</v>
      </c>
      <c r="K18" s="36">
        <f>+F18*J18</f>
        <v>141615</v>
      </c>
      <c r="L18" s="36"/>
      <c r="M18" s="32"/>
      <c r="N18" s="32">
        <v>23.25</v>
      </c>
      <c r="O18" s="32"/>
      <c r="P18" s="32"/>
      <c r="Q18" s="32"/>
      <c r="R18" s="32"/>
      <c r="S18" s="32"/>
      <c r="T18" s="32">
        <f>SUM(L18:S18)+J18</f>
        <v>32.25</v>
      </c>
    </row>
    <row r="19" spans="4:20" ht="12.75">
      <c r="D19" s="33" t="s">
        <v>112</v>
      </c>
      <c r="E19" s="34"/>
      <c r="F19" s="35">
        <v>47462</v>
      </c>
      <c r="G19" s="34" t="s">
        <v>114</v>
      </c>
      <c r="H19" s="36">
        <v>32</v>
      </c>
      <c r="I19" s="36">
        <f>+F19*H19</f>
        <v>1518784</v>
      </c>
      <c r="J19" s="36">
        <v>9</v>
      </c>
      <c r="K19" s="36">
        <f>+F19*J19</f>
        <v>427158</v>
      </c>
      <c r="L19" s="36"/>
      <c r="M19" s="32"/>
      <c r="N19" s="32">
        <v>23</v>
      </c>
      <c r="O19" s="32"/>
      <c r="P19" s="32"/>
      <c r="Q19" s="32"/>
      <c r="R19" s="32"/>
      <c r="S19" s="32"/>
      <c r="T19" s="32">
        <f>SUM(L19:S19)+J19</f>
        <v>32</v>
      </c>
    </row>
    <row r="20" spans="4:20" ht="12.75">
      <c r="D20" s="33" t="s">
        <v>113</v>
      </c>
      <c r="E20" s="34"/>
      <c r="F20" s="35">
        <v>3372</v>
      </c>
      <c r="G20" s="34" t="s">
        <v>114</v>
      </c>
      <c r="H20" s="36">
        <v>37</v>
      </c>
      <c r="I20" s="36">
        <f>+F20*H20</f>
        <v>124764</v>
      </c>
      <c r="J20" s="36">
        <v>14</v>
      </c>
      <c r="K20" s="36">
        <f>+F20*J20</f>
        <v>47208</v>
      </c>
      <c r="L20" s="36"/>
      <c r="M20" s="32"/>
      <c r="N20" s="32">
        <v>23</v>
      </c>
      <c r="O20" s="32"/>
      <c r="P20" s="32"/>
      <c r="Q20" s="32"/>
      <c r="R20" s="32"/>
      <c r="S20" s="32"/>
      <c r="T20" s="32">
        <f>SUM(L20:S20)+J20</f>
        <v>37</v>
      </c>
    </row>
    <row r="21" spans="4:20" ht="15">
      <c r="D21" s="21"/>
      <c r="E21" s="2"/>
      <c r="F21" s="2"/>
      <c r="G21" s="2"/>
      <c r="H21" s="31"/>
      <c r="I21" s="31"/>
      <c r="J21" s="31"/>
      <c r="K21" s="31"/>
      <c r="L21" s="31"/>
      <c r="M21" s="32"/>
      <c r="N21" s="32"/>
      <c r="O21" s="32"/>
      <c r="P21" s="32"/>
      <c r="Q21" s="32"/>
      <c r="R21" s="32"/>
      <c r="S21" s="32"/>
      <c r="T21" s="32"/>
    </row>
    <row r="22" spans="4:20" ht="15">
      <c r="D22" s="21"/>
      <c r="E22" s="2"/>
      <c r="F22" s="2"/>
      <c r="G22" s="2"/>
      <c r="H22" s="31"/>
      <c r="I22" s="31"/>
      <c r="J22" s="31"/>
      <c r="K22" s="31"/>
      <c r="L22" s="31"/>
      <c r="M22" s="32"/>
      <c r="N22" s="32"/>
      <c r="O22" s="32"/>
      <c r="P22" s="32"/>
      <c r="Q22" s="32"/>
      <c r="R22" s="32"/>
      <c r="S22" s="32"/>
      <c r="T22" s="32"/>
    </row>
    <row r="23" spans="4:20" ht="15">
      <c r="D23" s="21"/>
      <c r="E23" s="2"/>
      <c r="F23" s="2"/>
      <c r="G23" s="2"/>
      <c r="H23" s="31"/>
      <c r="I23" s="31"/>
      <c r="J23" s="31"/>
      <c r="K23" s="31"/>
      <c r="L23" s="31"/>
      <c r="M23" s="32"/>
      <c r="N23" s="32"/>
      <c r="O23" s="32"/>
      <c r="P23" s="32"/>
      <c r="Q23" s="32"/>
      <c r="R23" s="32"/>
      <c r="S23" s="32"/>
      <c r="T23" s="32"/>
    </row>
    <row r="24" spans="4:20" ht="15">
      <c r="D24" s="21"/>
      <c r="E24" s="2"/>
      <c r="F24" s="2"/>
      <c r="G24" s="2"/>
      <c r="H24" s="2"/>
      <c r="I24" s="2"/>
      <c r="J24" s="2"/>
      <c r="K24" s="2"/>
      <c r="L24" s="2"/>
      <c r="M24" s="30"/>
      <c r="N24" s="30"/>
      <c r="O24" s="30"/>
      <c r="P24" s="30"/>
      <c r="Q24" s="30"/>
      <c r="R24" s="30"/>
      <c r="S24" s="30"/>
      <c r="T24" s="30"/>
    </row>
    <row r="25" spans="4:20" ht="15.75">
      <c r="D25" s="16" t="s">
        <v>23</v>
      </c>
      <c r="E25" s="2"/>
      <c r="F25" s="2"/>
      <c r="G25" s="2"/>
      <c r="H25" s="2"/>
      <c r="I25" s="2"/>
      <c r="J25" s="2"/>
      <c r="K25" s="2"/>
      <c r="L25" s="2"/>
      <c r="M25" s="30"/>
      <c r="N25" s="30"/>
      <c r="O25" s="30"/>
      <c r="P25" s="30"/>
      <c r="Q25" s="30"/>
      <c r="R25" s="30"/>
      <c r="S25" s="30"/>
      <c r="T25" s="30"/>
    </row>
    <row r="26" spans="4:20" ht="15">
      <c r="D26" s="41" t="s">
        <v>119</v>
      </c>
      <c r="E26" s="21" t="s">
        <v>142</v>
      </c>
      <c r="F26" s="2"/>
      <c r="G26" s="2"/>
      <c r="H26" s="2"/>
      <c r="I26" s="2"/>
      <c r="J26" s="2"/>
      <c r="K26" s="2"/>
      <c r="L26" s="2"/>
      <c r="M26" s="30"/>
      <c r="N26" s="30"/>
      <c r="O26" s="30"/>
      <c r="P26" s="30"/>
      <c r="Q26" s="30"/>
      <c r="R26" s="30"/>
      <c r="S26" s="30"/>
      <c r="T26" s="30"/>
    </row>
    <row r="27" spans="4:20" ht="15">
      <c r="D27" s="41" t="s">
        <v>120</v>
      </c>
      <c r="E27" s="21" t="s">
        <v>121</v>
      </c>
      <c r="F27" s="4"/>
      <c r="G27" s="4"/>
      <c r="H27" s="4"/>
      <c r="I27" s="4"/>
      <c r="J27" s="4"/>
      <c r="K27" s="4"/>
      <c r="L27" s="4"/>
      <c r="M27" s="30"/>
      <c r="N27" s="30"/>
      <c r="O27" s="30"/>
      <c r="P27" s="30"/>
      <c r="Q27" s="30"/>
      <c r="R27" s="30"/>
      <c r="S27" s="30"/>
      <c r="T27" s="30"/>
    </row>
    <row r="28" spans="4:20" ht="15">
      <c r="D28" s="21"/>
      <c r="E28" s="4"/>
      <c r="F28" s="4"/>
      <c r="G28" s="4"/>
      <c r="H28" s="4"/>
      <c r="I28" s="4"/>
      <c r="J28" s="4"/>
      <c r="K28" s="4"/>
      <c r="L28" s="4"/>
      <c r="M28" s="30"/>
      <c r="N28" s="30"/>
      <c r="O28" s="30"/>
      <c r="P28" s="30"/>
      <c r="Q28" s="30"/>
      <c r="R28" s="30"/>
      <c r="S28" s="30"/>
      <c r="T28" s="30"/>
    </row>
    <row r="29" spans="4:12" ht="15">
      <c r="D29" s="4"/>
      <c r="E29" s="4"/>
      <c r="F29" s="4"/>
      <c r="G29" s="4"/>
      <c r="H29" s="4"/>
      <c r="I29" s="4"/>
      <c r="J29" s="4"/>
      <c r="K29" s="4"/>
      <c r="L29" s="4"/>
    </row>
    <row r="30" spans="4:12" ht="15">
      <c r="D30" s="4"/>
      <c r="E30" s="4"/>
      <c r="G30" s="4"/>
      <c r="H30" s="4"/>
      <c r="I30" s="4"/>
      <c r="J30" s="4"/>
      <c r="K30" s="18"/>
      <c r="L30" s="19"/>
    </row>
    <row r="31" spans="4:12" ht="15.75">
      <c r="D31" s="20" t="s">
        <v>18</v>
      </c>
      <c r="E31" s="4"/>
      <c r="F31" s="4"/>
      <c r="G31" s="4"/>
      <c r="H31" s="4"/>
      <c r="I31" s="4"/>
      <c r="J31" s="4"/>
      <c r="K31" s="4"/>
      <c r="L31" s="4"/>
    </row>
    <row r="32" spans="4:12" ht="15">
      <c r="D32" s="41" t="s">
        <v>119</v>
      </c>
      <c r="E32" s="21" t="s">
        <v>122</v>
      </c>
      <c r="F32" s="4"/>
      <c r="G32" s="4"/>
      <c r="H32" s="4"/>
      <c r="I32" s="4"/>
      <c r="J32" s="4"/>
      <c r="K32" s="4"/>
      <c r="L32" s="4"/>
    </row>
    <row r="33" spans="4:12" ht="15">
      <c r="D33" s="41" t="s">
        <v>120</v>
      </c>
      <c r="E33" s="4" t="s">
        <v>123</v>
      </c>
      <c r="G33" s="4"/>
      <c r="H33" s="4"/>
      <c r="I33" s="4"/>
      <c r="J33" s="4"/>
      <c r="K33" s="4"/>
      <c r="L33" s="4"/>
    </row>
    <row r="34" spans="4:5" ht="15">
      <c r="D34" s="4"/>
      <c r="E34" s="4"/>
    </row>
    <row r="35" spans="4:5" ht="15">
      <c r="D35" s="4"/>
      <c r="E35" s="4"/>
    </row>
    <row r="36" spans="4:12" ht="15">
      <c r="D36" s="4" t="s">
        <v>140</v>
      </c>
      <c r="E36" s="4"/>
      <c r="F36" s="4"/>
      <c r="G36" s="4"/>
      <c r="H36" s="4"/>
      <c r="I36" s="4"/>
      <c r="J36" s="4"/>
      <c r="K36" s="4"/>
      <c r="L36" s="4"/>
    </row>
    <row r="37" spans="4:12" ht="15">
      <c r="D37" s="4"/>
      <c r="E37" s="4"/>
      <c r="F37" s="4"/>
      <c r="G37" s="4"/>
      <c r="H37" s="4"/>
      <c r="I37" s="4"/>
      <c r="J37" s="4"/>
      <c r="K37" s="4"/>
      <c r="L37" s="4"/>
    </row>
    <row r="38" spans="4:12" ht="15">
      <c r="D38" s="4"/>
      <c r="E38" s="4"/>
      <c r="F38" s="4"/>
      <c r="G38" s="4"/>
      <c r="H38" s="4"/>
      <c r="I38" s="4"/>
      <c r="J38" s="4"/>
      <c r="K38" s="4"/>
      <c r="L38" s="4"/>
    </row>
    <row r="39" spans="4:12" ht="15">
      <c r="D39" s="4" t="s">
        <v>24</v>
      </c>
      <c r="E39" s="4"/>
      <c r="F39" s="4"/>
      <c r="G39" s="4"/>
      <c r="H39" s="4"/>
      <c r="I39" s="4"/>
      <c r="J39" s="4"/>
      <c r="K39" s="4"/>
      <c r="L39" s="4"/>
    </row>
    <row r="40" spans="4:12" ht="15">
      <c r="D40" s="4" t="s">
        <v>141</v>
      </c>
      <c r="E40" s="4"/>
      <c r="F40" s="4"/>
      <c r="G40" s="4"/>
      <c r="H40" s="4"/>
      <c r="I40" s="4"/>
      <c r="J40" s="4"/>
      <c r="K40" s="4"/>
      <c r="L40" s="4"/>
    </row>
    <row r="41" spans="5:12" ht="15">
      <c r="E41" s="4"/>
      <c r="F41" s="4"/>
      <c r="G41" s="4"/>
      <c r="H41" s="4"/>
      <c r="I41" s="4"/>
      <c r="J41" s="4"/>
      <c r="K41" s="4"/>
      <c r="L41" s="4"/>
    </row>
    <row r="42" spans="5:12" ht="15">
      <c r="E42" s="4"/>
      <c r="F42" s="4"/>
      <c r="G42" s="4"/>
      <c r="H42" s="4"/>
      <c r="I42" s="4"/>
      <c r="J42" s="4"/>
      <c r="K42" s="4"/>
      <c r="L42" s="4"/>
    </row>
  </sheetData>
  <sheetProtection/>
  <mergeCells count="12">
    <mergeCell ref="D18:E18"/>
    <mergeCell ref="D7:T7"/>
    <mergeCell ref="D14:E14"/>
    <mergeCell ref="D10:T10"/>
    <mergeCell ref="D11:T11"/>
    <mergeCell ref="U1:W2"/>
    <mergeCell ref="D1:T1"/>
    <mergeCell ref="D2:T2"/>
    <mergeCell ref="D3:T3"/>
    <mergeCell ref="D6:T6"/>
    <mergeCell ref="D16:E16"/>
    <mergeCell ref="D17:E17"/>
  </mergeCells>
  <printOptions/>
  <pageMargins left="0.34" right="0.22" top="1" bottom="1" header="0.5" footer="0.5"/>
  <pageSetup horizontalDpi="600" verticalDpi="600" orientation="landscape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D1:S42"/>
  <sheetViews>
    <sheetView zoomScale="85" zoomScaleNormal="85" zoomScalePageLayoutView="0" workbookViewId="0" topLeftCell="A1">
      <selection activeCell="D10" sqref="D10:S10"/>
    </sheetView>
  </sheetViews>
  <sheetFormatPr defaultColWidth="9.140625" defaultRowHeight="12.75"/>
  <cols>
    <col min="4" max="4" width="36.00390625" style="0" customWidth="1"/>
    <col min="5" max="5" width="13.140625" style="0" customWidth="1"/>
    <col min="6" max="6" width="7.8515625" style="0" customWidth="1"/>
    <col min="7" max="7" width="12.00390625" style="0" bestFit="1" customWidth="1"/>
    <col min="8" max="8" width="16.421875" style="0" customWidth="1"/>
    <col min="9" max="9" width="11.7109375" style="0" customWidth="1"/>
    <col min="10" max="10" width="16.00390625" style="0" customWidth="1"/>
    <col min="11" max="11" width="8.421875" style="0" customWidth="1"/>
    <col min="12" max="12" width="8.00390625" style="0" bestFit="1" customWidth="1"/>
    <col min="13" max="13" width="11.28125" style="0" bestFit="1" customWidth="1"/>
    <col min="14" max="14" width="8.57421875" style="0" customWidth="1"/>
    <col min="15" max="15" width="9.00390625" style="0" bestFit="1" customWidth="1"/>
    <col min="16" max="16" width="9.421875" style="0" bestFit="1" customWidth="1"/>
    <col min="18" max="18" width="10.7109375" style="0" bestFit="1" customWidth="1"/>
    <col min="19" max="19" width="12.8515625" style="0" bestFit="1" customWidth="1"/>
  </cols>
  <sheetData>
    <row r="1" spans="4:19" ht="18">
      <c r="D1" s="77" t="s">
        <v>234</v>
      </c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4:19" ht="15">
      <c r="D2" s="78" t="s">
        <v>194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4:19" ht="15">
      <c r="D3" s="78" t="s">
        <v>193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</row>
    <row r="4" spans="4:11" ht="15" customHeight="1">
      <c r="D4" s="72" t="s">
        <v>195</v>
      </c>
      <c r="E4" s="73"/>
      <c r="F4" s="73"/>
      <c r="G4" s="4"/>
      <c r="H4" s="4"/>
      <c r="I4" s="4"/>
      <c r="J4" s="4"/>
      <c r="K4" s="4"/>
    </row>
    <row r="5" spans="4:11" ht="15.75" customHeight="1">
      <c r="D5" s="72"/>
      <c r="E5" s="73"/>
      <c r="F5" s="73"/>
      <c r="G5" s="4"/>
      <c r="H5" s="4"/>
      <c r="I5" s="4"/>
      <c r="J5" s="4"/>
      <c r="K5" s="4"/>
    </row>
    <row r="6" spans="4:19" ht="15.75">
      <c r="D6" s="79" t="s">
        <v>3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</row>
    <row r="7" spans="4:19" ht="15">
      <c r="D7" s="78" t="s">
        <v>190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</row>
    <row r="8" spans="4:11" ht="15.75">
      <c r="D8" s="1"/>
      <c r="E8" s="1"/>
      <c r="F8" s="1"/>
      <c r="G8" s="1"/>
      <c r="H8" s="1"/>
      <c r="I8" s="1"/>
      <c r="J8" s="1"/>
      <c r="K8" s="1"/>
    </row>
    <row r="9" spans="4:11" ht="15">
      <c r="D9" s="4"/>
      <c r="E9" s="4"/>
      <c r="F9" s="4"/>
      <c r="G9" s="4"/>
      <c r="H9" s="4"/>
      <c r="I9" s="4"/>
      <c r="J9" s="4"/>
      <c r="K9" s="4"/>
    </row>
    <row r="10" spans="4:19" ht="15">
      <c r="D10" s="78" t="s">
        <v>4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</row>
    <row r="11" spans="4:19" ht="15">
      <c r="D11" s="78" t="s">
        <v>5</v>
      </c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</row>
    <row r="12" spans="4:11" ht="15">
      <c r="D12" s="4"/>
      <c r="E12" s="4"/>
      <c r="F12" s="4"/>
      <c r="G12" s="4"/>
      <c r="H12" s="4"/>
      <c r="I12" s="4"/>
      <c r="J12" s="4"/>
      <c r="K12" s="4"/>
    </row>
    <row r="13" spans="4:11" ht="15.75" thickBot="1">
      <c r="D13" s="4"/>
      <c r="E13" s="4"/>
      <c r="F13" s="4"/>
      <c r="G13" s="4"/>
      <c r="H13" s="4"/>
      <c r="I13" s="4"/>
      <c r="J13" s="4"/>
      <c r="K13" s="4"/>
    </row>
    <row r="14" spans="4:19" ht="12.75">
      <c r="D14" s="59" t="s">
        <v>11</v>
      </c>
      <c r="E14" s="37" t="s">
        <v>98</v>
      </c>
      <c r="F14" s="37" t="s">
        <v>8</v>
      </c>
      <c r="G14" s="37" t="s">
        <v>188</v>
      </c>
      <c r="H14" s="37" t="s">
        <v>99</v>
      </c>
      <c r="I14" s="37" t="s">
        <v>118</v>
      </c>
      <c r="J14" s="37" t="s">
        <v>116</v>
      </c>
      <c r="K14" s="37" t="s">
        <v>101</v>
      </c>
      <c r="L14" s="37" t="s">
        <v>102</v>
      </c>
      <c r="M14" s="37" t="s">
        <v>108</v>
      </c>
      <c r="N14" s="37" t="s">
        <v>109</v>
      </c>
      <c r="O14" s="37" t="s">
        <v>103</v>
      </c>
      <c r="P14" s="37" t="s">
        <v>104</v>
      </c>
      <c r="Q14" s="37" t="s">
        <v>105</v>
      </c>
      <c r="R14" s="37" t="s">
        <v>106</v>
      </c>
      <c r="S14" s="37" t="s">
        <v>117</v>
      </c>
    </row>
    <row r="15" spans="4:19" ht="13.5" thickBot="1">
      <c r="D15" s="38"/>
      <c r="E15" s="40"/>
      <c r="F15" s="40"/>
      <c r="G15" s="40" t="s">
        <v>10</v>
      </c>
      <c r="H15" s="40" t="s">
        <v>100</v>
      </c>
      <c r="I15" s="40" t="s">
        <v>189</v>
      </c>
      <c r="J15" s="40" t="s">
        <v>115</v>
      </c>
      <c r="K15" s="40"/>
      <c r="L15" s="40"/>
      <c r="M15" s="40"/>
      <c r="N15" s="40"/>
      <c r="O15" s="40"/>
      <c r="P15" s="40"/>
      <c r="Q15" s="40"/>
      <c r="R15" s="40"/>
      <c r="S15" s="40" t="s">
        <v>10</v>
      </c>
    </row>
    <row r="16" spans="4:19" ht="13.5">
      <c r="D16" s="60" t="s">
        <v>181</v>
      </c>
      <c r="E16" s="35">
        <v>108</v>
      </c>
      <c r="F16" s="61" t="s">
        <v>7</v>
      </c>
      <c r="G16" s="62">
        <v>26.32</v>
      </c>
      <c r="H16" s="36">
        <f aca="true" t="shared" si="0" ref="H16:H21">+E16*G16</f>
        <v>2842.56</v>
      </c>
      <c r="I16" s="36">
        <v>10</v>
      </c>
      <c r="J16" s="36">
        <f aca="true" t="shared" si="1" ref="J16:J21">+E16*I16</f>
        <v>1080</v>
      </c>
      <c r="K16" s="36">
        <v>1</v>
      </c>
      <c r="L16" s="32">
        <v>2</v>
      </c>
      <c r="M16" s="32">
        <v>11</v>
      </c>
      <c r="N16" s="32">
        <v>0.07</v>
      </c>
      <c r="O16" s="32">
        <v>0.39</v>
      </c>
      <c r="P16" s="32">
        <v>0.24</v>
      </c>
      <c r="Q16" s="32">
        <v>0.2</v>
      </c>
      <c r="R16" s="32">
        <v>1.42</v>
      </c>
      <c r="S16" s="32">
        <f aca="true" t="shared" si="2" ref="S16:S21">SUM(K16:R16)+I16</f>
        <v>26.32</v>
      </c>
    </row>
    <row r="17" spans="4:19" ht="13.5">
      <c r="D17" s="60" t="s">
        <v>182</v>
      </c>
      <c r="E17" s="35">
        <v>3</v>
      </c>
      <c r="F17" s="61" t="s">
        <v>187</v>
      </c>
      <c r="G17" s="62">
        <v>1087</v>
      </c>
      <c r="H17" s="36">
        <f t="shared" si="0"/>
        <v>3261</v>
      </c>
      <c r="I17" s="36">
        <v>500</v>
      </c>
      <c r="J17" s="36">
        <f t="shared" si="1"/>
        <v>1500</v>
      </c>
      <c r="K17" s="36">
        <v>1</v>
      </c>
      <c r="L17" s="32">
        <v>2</v>
      </c>
      <c r="M17" s="32">
        <v>581</v>
      </c>
      <c r="N17" s="32">
        <v>0.07</v>
      </c>
      <c r="O17" s="32">
        <v>0.39</v>
      </c>
      <c r="P17" s="32">
        <v>0.5</v>
      </c>
      <c r="Q17" s="32">
        <v>0.2</v>
      </c>
      <c r="R17" s="32">
        <v>1.84</v>
      </c>
      <c r="S17" s="32">
        <f t="shared" si="2"/>
        <v>1087</v>
      </c>
    </row>
    <row r="18" spans="4:19" ht="13.5">
      <c r="D18" s="60" t="s">
        <v>183</v>
      </c>
      <c r="E18" s="35">
        <v>64</v>
      </c>
      <c r="F18" s="61" t="s">
        <v>7</v>
      </c>
      <c r="G18" s="62">
        <v>94.53</v>
      </c>
      <c r="H18" s="36">
        <f t="shared" si="0"/>
        <v>6049.92</v>
      </c>
      <c r="I18" s="36">
        <v>25</v>
      </c>
      <c r="J18" s="36">
        <f t="shared" si="1"/>
        <v>1600</v>
      </c>
      <c r="K18" s="36">
        <v>1</v>
      </c>
      <c r="L18" s="32">
        <v>2</v>
      </c>
      <c r="M18" s="32">
        <v>65</v>
      </c>
      <c r="N18" s="32">
        <v>0.07</v>
      </c>
      <c r="O18" s="32">
        <v>0.2</v>
      </c>
      <c r="P18" s="32">
        <v>0.14</v>
      </c>
      <c r="Q18" s="32">
        <v>0.2</v>
      </c>
      <c r="R18" s="32">
        <v>0.92</v>
      </c>
      <c r="S18" s="32">
        <f t="shared" si="2"/>
        <v>94.53</v>
      </c>
    </row>
    <row r="19" spans="4:19" ht="13.5">
      <c r="D19" s="60" t="s">
        <v>184</v>
      </c>
      <c r="E19" s="35">
        <v>1</v>
      </c>
      <c r="F19" s="61" t="s">
        <v>187</v>
      </c>
      <c r="G19" s="62">
        <v>2066</v>
      </c>
      <c r="H19" s="36">
        <f t="shared" si="0"/>
        <v>2066</v>
      </c>
      <c r="I19" s="36">
        <v>500</v>
      </c>
      <c r="J19" s="36">
        <f t="shared" si="1"/>
        <v>500</v>
      </c>
      <c r="K19" s="36">
        <v>1</v>
      </c>
      <c r="L19" s="32">
        <v>2</v>
      </c>
      <c r="M19" s="32">
        <v>1560</v>
      </c>
      <c r="N19" s="32">
        <v>0.2</v>
      </c>
      <c r="O19" s="32">
        <v>0.5</v>
      </c>
      <c r="P19" s="32">
        <v>0.5</v>
      </c>
      <c r="Q19" s="32">
        <v>0.38</v>
      </c>
      <c r="R19" s="32">
        <v>1.42</v>
      </c>
      <c r="S19" s="32">
        <f t="shared" si="2"/>
        <v>2066</v>
      </c>
    </row>
    <row r="20" spans="4:19" ht="13.5">
      <c r="D20" s="60" t="s">
        <v>185</v>
      </c>
      <c r="E20" s="35">
        <v>380</v>
      </c>
      <c r="F20" s="61" t="s">
        <v>7</v>
      </c>
      <c r="G20" s="62">
        <v>15.83</v>
      </c>
      <c r="H20" s="36">
        <f t="shared" si="0"/>
        <v>6015.4</v>
      </c>
      <c r="I20" s="36">
        <v>7</v>
      </c>
      <c r="J20" s="36">
        <f t="shared" si="1"/>
        <v>2660</v>
      </c>
      <c r="K20" s="36">
        <v>1</v>
      </c>
      <c r="L20" s="32">
        <v>2</v>
      </c>
      <c r="M20" s="32">
        <v>5</v>
      </c>
      <c r="N20" s="32">
        <v>0.07</v>
      </c>
      <c r="O20" s="32">
        <v>0.24</v>
      </c>
      <c r="P20" s="32">
        <v>0.1</v>
      </c>
      <c r="Q20" s="32">
        <v>0.2</v>
      </c>
      <c r="R20" s="32">
        <v>0.22</v>
      </c>
      <c r="S20" s="32">
        <f t="shared" si="2"/>
        <v>15.83</v>
      </c>
    </row>
    <row r="21" spans="4:19" ht="15.75">
      <c r="D21" s="60" t="s">
        <v>186</v>
      </c>
      <c r="E21" s="35">
        <v>184</v>
      </c>
      <c r="F21" s="61" t="s">
        <v>7</v>
      </c>
      <c r="G21" s="62">
        <v>21.2</v>
      </c>
      <c r="H21" s="36">
        <f t="shared" si="0"/>
        <v>3900.7999999999997</v>
      </c>
      <c r="I21" s="31">
        <v>7</v>
      </c>
      <c r="J21" s="36">
        <f t="shared" si="1"/>
        <v>1288</v>
      </c>
      <c r="K21" s="36">
        <v>1</v>
      </c>
      <c r="L21" s="32">
        <v>2</v>
      </c>
      <c r="M21" s="32">
        <v>9</v>
      </c>
      <c r="N21" s="32">
        <v>0.07</v>
      </c>
      <c r="O21" s="32">
        <v>0.2</v>
      </c>
      <c r="P21" s="32">
        <v>0.24</v>
      </c>
      <c r="Q21" s="32">
        <v>0.2</v>
      </c>
      <c r="R21" s="32">
        <v>1.49</v>
      </c>
      <c r="S21" s="32">
        <f t="shared" si="2"/>
        <v>21.2</v>
      </c>
    </row>
    <row r="22" spans="4:19" ht="15">
      <c r="D22" s="21"/>
      <c r="E22" s="2"/>
      <c r="F22" s="2"/>
      <c r="G22" s="31"/>
      <c r="H22" s="31"/>
      <c r="I22" s="31"/>
      <c r="J22" s="31"/>
      <c r="K22" s="31"/>
      <c r="L22" s="32"/>
      <c r="M22" s="32"/>
      <c r="N22" s="32"/>
      <c r="O22" s="32"/>
      <c r="P22" s="32"/>
      <c r="Q22" s="32"/>
      <c r="R22" s="32"/>
      <c r="S22" s="32"/>
    </row>
    <row r="23" spans="4:19" ht="15">
      <c r="D23" s="21"/>
      <c r="E23" s="2"/>
      <c r="F23" s="2"/>
      <c r="G23" s="31"/>
      <c r="H23" s="31"/>
      <c r="I23" s="31"/>
      <c r="J23" s="31"/>
      <c r="K23" s="31"/>
      <c r="L23" s="32"/>
      <c r="M23" s="32"/>
      <c r="N23" s="32"/>
      <c r="O23" s="32"/>
      <c r="P23" s="32"/>
      <c r="Q23" s="32"/>
      <c r="R23" s="32"/>
      <c r="S23" s="32"/>
    </row>
    <row r="24" spans="4:19" ht="15">
      <c r="D24" s="21"/>
      <c r="E24" s="2"/>
      <c r="F24" s="2"/>
      <c r="G24" s="2"/>
      <c r="H24" s="2"/>
      <c r="I24" s="2"/>
      <c r="J24" s="2"/>
      <c r="K24" s="2"/>
      <c r="L24" s="30"/>
      <c r="M24" s="30"/>
      <c r="N24" s="30"/>
      <c r="O24" s="30"/>
      <c r="P24" s="30"/>
      <c r="Q24" s="30"/>
      <c r="R24" s="30"/>
      <c r="S24" s="30"/>
    </row>
    <row r="25" spans="4:19" ht="15.75">
      <c r="D25" s="16" t="str">
        <f>+D7</f>
        <v>RAYS CONTRACTING COMPANY</v>
      </c>
      <c r="E25" s="2"/>
      <c r="F25" s="2"/>
      <c r="G25" s="2"/>
      <c r="H25" s="2"/>
      <c r="I25" s="2"/>
      <c r="J25" s="2"/>
      <c r="K25" s="2"/>
      <c r="L25" s="30"/>
      <c r="M25" s="30"/>
      <c r="N25" s="30"/>
      <c r="O25" s="30"/>
      <c r="P25" s="30"/>
      <c r="Q25" s="30"/>
      <c r="R25" s="30"/>
      <c r="S25" s="30"/>
    </row>
    <row r="26" spans="4:19" ht="15">
      <c r="D26" s="41" t="s">
        <v>119</v>
      </c>
      <c r="E26" s="21" t="s">
        <v>191</v>
      </c>
      <c r="F26" s="2"/>
      <c r="G26" s="2"/>
      <c r="H26" s="2"/>
      <c r="I26" s="2"/>
      <c r="J26" s="2"/>
      <c r="K26" s="2"/>
      <c r="L26" s="30"/>
      <c r="M26" s="30"/>
      <c r="N26" s="30"/>
      <c r="O26" s="30"/>
      <c r="P26" s="30"/>
      <c r="Q26" s="30"/>
      <c r="R26" s="30"/>
      <c r="S26" s="30"/>
    </row>
    <row r="27" spans="4:19" ht="15">
      <c r="D27" s="41"/>
      <c r="E27" s="21"/>
      <c r="F27" s="4"/>
      <c r="G27" s="4"/>
      <c r="H27" s="4"/>
      <c r="I27" s="4"/>
      <c r="J27" s="4"/>
      <c r="K27" s="4"/>
      <c r="L27" s="30"/>
      <c r="M27" s="30"/>
      <c r="N27" s="30"/>
      <c r="O27" s="30"/>
      <c r="P27" s="30"/>
      <c r="Q27" s="30"/>
      <c r="R27" s="30"/>
      <c r="S27" s="30"/>
    </row>
    <row r="28" spans="4:19" ht="15">
      <c r="D28" s="21"/>
      <c r="E28" s="4"/>
      <c r="F28" s="4"/>
      <c r="G28" s="4"/>
      <c r="H28" s="4"/>
      <c r="I28" s="4"/>
      <c r="J28" s="4"/>
      <c r="K28" s="4"/>
      <c r="L28" s="30"/>
      <c r="M28" s="30"/>
      <c r="N28" s="30"/>
      <c r="O28" s="30"/>
      <c r="P28" s="30"/>
      <c r="Q28" s="30"/>
      <c r="R28" s="30"/>
      <c r="S28" s="30"/>
    </row>
    <row r="29" spans="4:11" ht="15">
      <c r="D29" s="4"/>
      <c r="E29" s="4"/>
      <c r="F29" s="4"/>
      <c r="G29" s="4"/>
      <c r="H29" s="4"/>
      <c r="I29" s="4"/>
      <c r="J29" s="4"/>
      <c r="K29" s="4"/>
    </row>
    <row r="30" spans="4:11" ht="15">
      <c r="D30" s="4"/>
      <c r="F30" s="4"/>
      <c r="G30" s="4"/>
      <c r="H30" s="4"/>
      <c r="I30" s="4"/>
      <c r="J30" s="18"/>
      <c r="K30" s="19"/>
    </row>
    <row r="31" spans="4:11" ht="15.75">
      <c r="D31" s="20" t="str">
        <f>+D1</f>
        <v>DOE CONTRACTING COMPANY, INC.</v>
      </c>
      <c r="E31" s="4"/>
      <c r="F31" s="4"/>
      <c r="G31" s="4"/>
      <c r="H31" s="4"/>
      <c r="I31" s="4"/>
      <c r="J31" s="4"/>
      <c r="K31" s="4"/>
    </row>
    <row r="32" spans="4:11" ht="15">
      <c r="D32" s="41" t="s">
        <v>119</v>
      </c>
      <c r="E32" s="21" t="s">
        <v>192</v>
      </c>
      <c r="F32" s="4"/>
      <c r="G32" s="4"/>
      <c r="H32" s="4"/>
      <c r="I32" s="4"/>
      <c r="J32" s="4"/>
      <c r="K32" s="4"/>
    </row>
    <row r="33" spans="4:11" ht="15">
      <c r="D33" s="41"/>
      <c r="E33" s="4"/>
      <c r="F33" s="4"/>
      <c r="G33" s="4"/>
      <c r="H33" s="4"/>
      <c r="I33" s="4"/>
      <c r="J33" s="4"/>
      <c r="K33" s="4"/>
    </row>
    <row r="34" ht="15">
      <c r="D34" s="4"/>
    </row>
    <row r="35" ht="15">
      <c r="D35" s="4"/>
    </row>
    <row r="36" spans="4:11" ht="15">
      <c r="D36" s="4" t="s">
        <v>140</v>
      </c>
      <c r="E36" s="4"/>
      <c r="F36" s="4"/>
      <c r="G36" s="4"/>
      <c r="H36" s="4"/>
      <c r="I36" s="4"/>
      <c r="J36" s="4"/>
      <c r="K36" s="4"/>
    </row>
    <row r="37" spans="4:11" ht="15">
      <c r="D37" s="4"/>
      <c r="E37" s="4"/>
      <c r="F37" s="4"/>
      <c r="G37" s="4"/>
      <c r="H37" s="4"/>
      <c r="I37" s="4"/>
      <c r="J37" s="4"/>
      <c r="K37" s="4"/>
    </row>
    <row r="38" spans="4:11" ht="15">
      <c r="D38" s="4"/>
      <c r="E38" s="4"/>
      <c r="F38" s="4"/>
      <c r="G38" s="4"/>
      <c r="H38" s="4"/>
      <c r="I38" s="4"/>
      <c r="J38" s="4"/>
      <c r="K38" s="4"/>
    </row>
    <row r="39" spans="4:11" ht="15">
      <c r="D39" s="4" t="s">
        <v>24</v>
      </c>
      <c r="E39" s="4"/>
      <c r="F39" s="4"/>
      <c r="G39" s="4"/>
      <c r="H39" s="4"/>
      <c r="I39" s="4"/>
      <c r="J39" s="4"/>
      <c r="K39" s="4"/>
    </row>
    <row r="40" spans="4:11" ht="15">
      <c r="D40" s="4" t="s">
        <v>141</v>
      </c>
      <c r="E40" s="4"/>
      <c r="F40" s="4"/>
      <c r="G40" s="4"/>
      <c r="H40" s="4"/>
      <c r="I40" s="4"/>
      <c r="J40" s="4"/>
      <c r="K40" s="4"/>
    </row>
    <row r="41" spans="5:11" ht="15">
      <c r="E41" s="4"/>
      <c r="F41" s="4"/>
      <c r="G41" s="4"/>
      <c r="H41" s="4"/>
      <c r="I41" s="4"/>
      <c r="J41" s="4"/>
      <c r="K41" s="4"/>
    </row>
    <row r="42" spans="5:11" ht="15">
      <c r="E42" s="4"/>
      <c r="F42" s="4"/>
      <c r="G42" s="4"/>
      <c r="H42" s="4"/>
      <c r="I42" s="4"/>
      <c r="J42" s="4"/>
      <c r="K42" s="4"/>
    </row>
  </sheetData>
  <sheetProtection/>
  <mergeCells count="8">
    <mergeCell ref="D7:S7"/>
    <mergeCell ref="D10:S10"/>
    <mergeCell ref="D11:S11"/>
    <mergeCell ref="D1:S1"/>
    <mergeCell ref="D2:S2"/>
    <mergeCell ref="D3:S3"/>
    <mergeCell ref="D6:S6"/>
    <mergeCell ref="D4:F5"/>
  </mergeCells>
  <printOptions/>
  <pageMargins left="0.34" right="0.22" top="1" bottom="1" header="0.5" footer="0.5"/>
  <pageSetup horizontalDpi="600" verticalDpi="600" orientation="landscape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D1:S65"/>
  <sheetViews>
    <sheetView zoomScale="85" zoomScaleNormal="85" zoomScalePageLayoutView="0" workbookViewId="0" topLeftCell="A1">
      <selection activeCell="D44" sqref="D44"/>
    </sheetView>
  </sheetViews>
  <sheetFormatPr defaultColWidth="9.140625" defaultRowHeight="12.75"/>
  <cols>
    <col min="3" max="3" width="5.8515625" style="0" customWidth="1"/>
    <col min="4" max="4" width="13.421875" style="0" customWidth="1"/>
    <col min="5" max="5" width="9.00390625" style="0" customWidth="1"/>
    <col min="6" max="6" width="19.421875" style="0" customWidth="1"/>
    <col min="7" max="7" width="18.28125" style="0" customWidth="1"/>
    <col min="9" max="9" width="42.00390625" style="0" customWidth="1"/>
    <col min="11" max="11" width="6.140625" style="0" customWidth="1"/>
    <col min="12" max="12" width="11.57421875" style="0" bestFit="1" customWidth="1"/>
    <col min="13" max="13" width="4.140625" style="0" customWidth="1"/>
    <col min="14" max="14" width="16.421875" style="0" bestFit="1" customWidth="1"/>
  </cols>
  <sheetData>
    <row r="1" spans="4:19" ht="18" customHeight="1">
      <c r="D1" s="93"/>
      <c r="E1" s="93"/>
      <c r="F1" s="93"/>
      <c r="G1" s="93"/>
      <c r="H1" s="93" t="s">
        <v>234</v>
      </c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4:19" ht="15" customHeight="1">
      <c r="D2" s="94"/>
      <c r="E2" s="94"/>
      <c r="F2" s="94"/>
      <c r="G2" s="94"/>
      <c r="H2" s="94" t="s">
        <v>194</v>
      </c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</row>
    <row r="3" spans="4:19" ht="15">
      <c r="D3" s="94"/>
      <c r="E3" s="94"/>
      <c r="F3" s="94"/>
      <c r="G3" s="94"/>
      <c r="H3" s="94" t="s">
        <v>193</v>
      </c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</row>
    <row r="4" spans="4:14" ht="15"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4:14" ht="15"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4:14" ht="15.75">
      <c r="D6" s="79" t="s">
        <v>51</v>
      </c>
      <c r="E6" s="79"/>
      <c r="F6" s="79"/>
      <c r="G6" s="79"/>
      <c r="H6" s="79"/>
      <c r="I6" s="79"/>
      <c r="J6" s="79"/>
      <c r="K6" s="79"/>
      <c r="L6" s="79"/>
      <c r="M6" s="79"/>
      <c r="N6" s="79"/>
    </row>
    <row r="7" spans="4:14" ht="15">
      <c r="D7" s="4"/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4:14" ht="15.75">
      <c r="D8" s="4"/>
      <c r="E8" s="1"/>
      <c r="F8" s="1"/>
      <c r="G8" s="1"/>
      <c r="H8" s="1"/>
      <c r="I8" s="1"/>
      <c r="J8" s="1"/>
      <c r="K8" s="1"/>
      <c r="L8" s="1"/>
      <c r="M8" s="1"/>
      <c r="N8" s="1"/>
    </row>
    <row r="9" spans="4:14" ht="15.75">
      <c r="D9" s="4"/>
      <c r="E9" s="1"/>
      <c r="F9" s="1"/>
      <c r="G9" s="1"/>
      <c r="H9" s="1"/>
      <c r="I9" s="1"/>
      <c r="J9" s="1"/>
      <c r="K9" s="1"/>
      <c r="L9" s="1"/>
      <c r="M9" s="1"/>
      <c r="N9" s="1"/>
    </row>
    <row r="10" spans="4:14" ht="15">
      <c r="D10" s="78" t="s">
        <v>4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</row>
    <row r="11" spans="4:14" ht="15"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4:14" ht="15">
      <c r="D12" s="78" t="s">
        <v>235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</row>
    <row r="13" spans="4:14" ht="15"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4:14" ht="15.75" thickBot="1"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4:14" ht="15.75">
      <c r="D15" s="4"/>
      <c r="E15" s="5" t="s">
        <v>17</v>
      </c>
      <c r="F15" s="5" t="s">
        <v>14</v>
      </c>
      <c r="G15" s="5" t="s">
        <v>12</v>
      </c>
      <c r="H15" s="6" t="s">
        <v>8</v>
      </c>
      <c r="I15" s="80" t="s">
        <v>11</v>
      </c>
      <c r="J15" s="81"/>
      <c r="K15" s="82"/>
      <c r="L15" s="5" t="s">
        <v>8</v>
      </c>
      <c r="M15" s="7"/>
      <c r="N15" s="8" t="s">
        <v>40</v>
      </c>
    </row>
    <row r="16" spans="4:14" ht="16.5" thickBot="1">
      <c r="D16" s="4"/>
      <c r="E16" s="9" t="s">
        <v>16</v>
      </c>
      <c r="F16" s="9" t="s">
        <v>15</v>
      </c>
      <c r="G16" s="9" t="s">
        <v>13</v>
      </c>
      <c r="H16" s="10"/>
      <c r="I16" s="11"/>
      <c r="J16" s="10"/>
      <c r="K16" s="12"/>
      <c r="L16" s="9" t="s">
        <v>10</v>
      </c>
      <c r="M16" s="11"/>
      <c r="N16" s="13" t="s">
        <v>9</v>
      </c>
    </row>
    <row r="17" spans="4:14" ht="15">
      <c r="D17" s="4"/>
      <c r="E17" s="2">
        <v>410</v>
      </c>
      <c r="F17" s="2" t="s">
        <v>220</v>
      </c>
      <c r="G17" s="69">
        <v>246</v>
      </c>
      <c r="H17" s="2" t="s">
        <v>61</v>
      </c>
      <c r="I17" s="70" t="s">
        <v>221</v>
      </c>
      <c r="J17" s="4"/>
      <c r="K17" s="4"/>
      <c r="L17" s="3">
        <v>925</v>
      </c>
      <c r="M17" s="4"/>
      <c r="N17" s="3">
        <f>+G17*L17</f>
        <v>227550</v>
      </c>
    </row>
    <row r="18" spans="4:14" ht="15">
      <c r="D18" s="4"/>
      <c r="E18" s="14">
        <v>420</v>
      </c>
      <c r="F18" s="2" t="s">
        <v>52</v>
      </c>
      <c r="G18" s="15">
        <v>26644</v>
      </c>
      <c r="H18" s="2" t="s">
        <v>53</v>
      </c>
      <c r="I18" s="4" t="s">
        <v>54</v>
      </c>
      <c r="J18" s="4"/>
      <c r="K18" s="4"/>
      <c r="L18" s="3">
        <v>1</v>
      </c>
      <c r="M18" s="3"/>
      <c r="N18" s="3">
        <f>+G18*L18</f>
        <v>26644</v>
      </c>
    </row>
    <row r="19" spans="4:14" ht="15"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4:14" ht="15"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4:14" ht="15"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4:14" ht="15.75">
      <c r="D22" s="4"/>
      <c r="E22" s="79" t="s">
        <v>55</v>
      </c>
      <c r="F22" s="79"/>
      <c r="G22" s="79"/>
      <c r="H22" s="79"/>
      <c r="I22" s="79"/>
      <c r="J22" s="79"/>
      <c r="K22" s="79"/>
      <c r="L22" s="79"/>
      <c r="M22" s="79"/>
      <c r="N22" s="79"/>
    </row>
    <row r="23" spans="4:14" ht="15"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4:14" ht="15"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4:14" ht="15"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4:14" ht="15.75">
      <c r="D26" s="16" t="s">
        <v>236</v>
      </c>
      <c r="E26" s="4"/>
      <c r="F26" s="4"/>
      <c r="G26" s="17"/>
      <c r="H26" s="2"/>
      <c r="I26" s="4"/>
      <c r="J26" s="4"/>
      <c r="K26" s="4"/>
      <c r="L26" s="18"/>
      <c r="M26" s="18"/>
      <c r="N26" s="19"/>
    </row>
    <row r="27" spans="4:14" ht="15">
      <c r="D27" s="4" t="s">
        <v>227</v>
      </c>
      <c r="E27" s="4"/>
      <c r="F27" s="4"/>
      <c r="G27" s="17"/>
      <c r="H27" s="2"/>
      <c r="I27" s="4"/>
      <c r="J27" s="4"/>
      <c r="K27" s="4"/>
      <c r="L27" s="18"/>
      <c r="M27" s="18"/>
      <c r="N27" s="19"/>
    </row>
    <row r="28" spans="4:14" ht="15">
      <c r="D28" s="4"/>
      <c r="E28" s="4"/>
      <c r="F28" s="4"/>
      <c r="G28" s="17"/>
      <c r="H28" s="2"/>
      <c r="I28" s="4"/>
      <c r="J28" s="4"/>
      <c r="K28" s="4"/>
      <c r="L28" s="18"/>
      <c r="M28" s="18"/>
      <c r="N28" s="19"/>
    </row>
    <row r="29" spans="4:14" ht="15">
      <c r="D29" s="2">
        <v>410</v>
      </c>
      <c r="E29" s="2" t="s">
        <v>220</v>
      </c>
      <c r="F29" s="70" t="s">
        <v>221</v>
      </c>
      <c r="G29" s="70"/>
      <c r="H29" s="70"/>
      <c r="I29" s="4"/>
      <c r="J29" s="4"/>
      <c r="K29" s="3"/>
      <c r="L29" s="4"/>
      <c r="M29" s="3"/>
      <c r="N29" s="19"/>
    </row>
    <row r="30" spans="4:14" ht="15.75">
      <c r="D30" s="16"/>
      <c r="E30" s="4"/>
      <c r="F30" s="4" t="s">
        <v>223</v>
      </c>
      <c r="G30" s="3">
        <v>2550</v>
      </c>
      <c r="H30" s="2"/>
      <c r="I30" s="4"/>
      <c r="J30" s="4"/>
      <c r="K30" s="4"/>
      <c r="L30" s="71"/>
      <c r="M30" s="18"/>
      <c r="N30" s="19"/>
    </row>
    <row r="31" spans="4:14" ht="15.75">
      <c r="D31" s="16"/>
      <c r="E31" s="4"/>
      <c r="F31" s="4"/>
      <c r="G31" s="3"/>
      <c r="H31" s="2"/>
      <c r="I31" s="4"/>
      <c r="J31" s="4"/>
      <c r="K31" s="4"/>
      <c r="L31" s="71"/>
      <c r="M31" s="18"/>
      <c r="N31" s="19"/>
    </row>
    <row r="32" spans="4:14" ht="15.75">
      <c r="D32" s="20" t="s">
        <v>204</v>
      </c>
      <c r="E32" s="4"/>
      <c r="F32" s="4"/>
      <c r="G32" s="3"/>
      <c r="H32" s="2"/>
      <c r="I32" s="4"/>
      <c r="J32" s="4"/>
      <c r="K32" s="4"/>
      <c r="L32" s="71"/>
      <c r="M32" s="18"/>
      <c r="N32" s="19"/>
    </row>
    <row r="33" spans="4:14" ht="15.75">
      <c r="D33" s="20" t="s">
        <v>225</v>
      </c>
      <c r="E33" s="4"/>
      <c r="F33" s="4"/>
      <c r="G33" s="17"/>
      <c r="H33" s="2"/>
      <c r="I33" s="63">
        <f>+G30/N17</f>
        <v>0.01120632827949901</v>
      </c>
      <c r="J33" s="4"/>
      <c r="K33" s="4"/>
      <c r="L33" s="18"/>
      <c r="M33" s="18"/>
      <c r="N33" s="19"/>
    </row>
    <row r="34" spans="4:14" ht="15.75">
      <c r="D34" s="20"/>
      <c r="E34" s="4"/>
      <c r="F34" s="4"/>
      <c r="G34" s="17"/>
      <c r="H34" s="2"/>
      <c r="I34" s="4"/>
      <c r="J34" s="4"/>
      <c r="K34" s="4"/>
      <c r="L34" s="18"/>
      <c r="M34" s="18"/>
      <c r="N34" s="19"/>
    </row>
    <row r="35" spans="4:14" ht="15.75">
      <c r="D35" s="20"/>
      <c r="E35" s="4"/>
      <c r="F35" s="4"/>
      <c r="G35" s="17"/>
      <c r="H35" s="2"/>
      <c r="I35" s="4"/>
      <c r="J35" s="4"/>
      <c r="K35" s="4"/>
      <c r="L35" s="18"/>
      <c r="M35" s="18"/>
      <c r="N35" s="19"/>
    </row>
    <row r="36" spans="4:14" ht="15">
      <c r="D36" s="2">
        <v>420</v>
      </c>
      <c r="E36" s="4" t="s">
        <v>52</v>
      </c>
      <c r="F36" s="4" t="s">
        <v>54</v>
      </c>
      <c r="G36" s="17"/>
      <c r="H36" s="2"/>
      <c r="I36" s="4"/>
      <c r="J36" s="4"/>
      <c r="K36" s="4"/>
      <c r="L36" s="18"/>
      <c r="M36" s="18"/>
      <c r="N36" s="19"/>
    </row>
    <row r="37" spans="4:14" ht="15.75">
      <c r="D37" s="16"/>
      <c r="E37" s="4"/>
      <c r="F37" s="4" t="s">
        <v>224</v>
      </c>
      <c r="G37" s="3">
        <v>161.5</v>
      </c>
      <c r="H37" s="2"/>
      <c r="I37" s="4"/>
      <c r="J37" s="4"/>
      <c r="K37" s="4"/>
      <c r="L37" s="18"/>
      <c r="M37" s="18"/>
      <c r="N37" s="19"/>
    </row>
    <row r="38" spans="4:14" ht="15.75">
      <c r="D38" s="16"/>
      <c r="E38" s="4"/>
      <c r="F38" s="4"/>
      <c r="G38" s="17"/>
      <c r="H38" s="2"/>
      <c r="I38" s="4"/>
      <c r="J38" s="4"/>
      <c r="K38" s="4"/>
      <c r="L38" s="18"/>
      <c r="M38" s="18"/>
      <c r="N38" s="19"/>
    </row>
    <row r="39" spans="4:14" ht="15.75">
      <c r="D39" s="20" t="s">
        <v>204</v>
      </c>
      <c r="E39" s="4"/>
      <c r="F39" s="4"/>
      <c r="G39" s="17"/>
      <c r="H39" s="2"/>
      <c r="I39" s="4"/>
      <c r="J39" s="4"/>
      <c r="K39" s="4"/>
      <c r="L39" s="18"/>
      <c r="M39" s="18"/>
      <c r="N39" s="19"/>
    </row>
    <row r="40" spans="4:14" ht="15.75">
      <c r="D40" s="20" t="s">
        <v>226</v>
      </c>
      <c r="E40" s="4"/>
      <c r="F40" s="4"/>
      <c r="G40" s="17"/>
      <c r="H40" s="2"/>
      <c r="I40" s="63">
        <f>+G37/N18</f>
        <v>0.006061402191863084</v>
      </c>
      <c r="J40" s="4"/>
      <c r="K40" s="4"/>
      <c r="L40" s="18"/>
      <c r="M40" s="18"/>
      <c r="N40" s="19"/>
    </row>
    <row r="41" spans="4:14" ht="15.75">
      <c r="D41" s="16"/>
      <c r="E41" s="4"/>
      <c r="F41" s="4"/>
      <c r="G41" s="17"/>
      <c r="H41" s="2"/>
      <c r="I41" s="4"/>
      <c r="J41" s="4"/>
      <c r="K41" s="4"/>
      <c r="L41" s="18"/>
      <c r="M41" s="18"/>
      <c r="N41" s="19"/>
    </row>
    <row r="42" spans="4:14" ht="15"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4:14" ht="15.75">
      <c r="D43" s="16" t="s">
        <v>237</v>
      </c>
      <c r="E43" s="4"/>
      <c r="F43" s="4"/>
      <c r="G43" s="17"/>
      <c r="H43" s="2"/>
      <c r="I43" s="4"/>
      <c r="J43" s="4"/>
      <c r="K43" s="4"/>
      <c r="L43" s="18"/>
      <c r="M43" s="18"/>
      <c r="N43" s="19"/>
    </row>
    <row r="44" spans="4:14" ht="15">
      <c r="D44" s="4" t="s">
        <v>57</v>
      </c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4:14" ht="15">
      <c r="D45" s="21" t="s">
        <v>222</v>
      </c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4:14" ht="15"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4:14" ht="15">
      <c r="D47" s="2">
        <v>410</v>
      </c>
      <c r="E47" s="2" t="s">
        <v>220</v>
      </c>
      <c r="F47" s="70" t="s">
        <v>221</v>
      </c>
      <c r="G47" s="70"/>
      <c r="H47" s="70"/>
      <c r="I47" s="4"/>
      <c r="J47" s="4"/>
      <c r="K47" s="4"/>
      <c r="L47" s="18"/>
      <c r="M47" s="18"/>
      <c r="N47" s="19"/>
    </row>
    <row r="48" spans="4:14" ht="15.75">
      <c r="D48" s="16"/>
      <c r="E48" s="4"/>
      <c r="F48" s="4" t="s">
        <v>228</v>
      </c>
      <c r="G48" s="3">
        <f>227550-2550</f>
        <v>225000</v>
      </c>
      <c r="H48" s="2"/>
      <c r="I48" s="4"/>
      <c r="J48" s="4"/>
      <c r="K48" s="4"/>
      <c r="L48" s="4"/>
      <c r="M48" s="4"/>
      <c r="N48" s="4"/>
    </row>
    <row r="49" spans="4:14" ht="15.75">
      <c r="D49" s="16"/>
      <c r="E49" s="4"/>
      <c r="F49" s="4"/>
      <c r="G49" s="3"/>
      <c r="H49" s="2"/>
      <c r="I49" s="4"/>
      <c r="J49" s="4"/>
      <c r="K49" s="4"/>
      <c r="L49" s="4"/>
      <c r="M49" s="4"/>
      <c r="N49" s="4"/>
    </row>
    <row r="50" spans="4:14" ht="15.75">
      <c r="D50" s="20" t="s">
        <v>204</v>
      </c>
      <c r="E50" s="4"/>
      <c r="F50" s="4"/>
      <c r="G50" s="3"/>
      <c r="H50" s="2"/>
      <c r="I50" s="4"/>
      <c r="J50" s="4"/>
      <c r="K50" s="4"/>
      <c r="L50" s="3"/>
      <c r="M50" s="3"/>
      <c r="N50" s="29"/>
    </row>
    <row r="51" spans="4:14" ht="15.75">
      <c r="D51" s="20" t="s">
        <v>230</v>
      </c>
      <c r="E51" s="4"/>
      <c r="F51" s="4"/>
      <c r="G51" s="17"/>
      <c r="H51" s="2"/>
      <c r="I51" s="63">
        <f>225000/227550</f>
        <v>0.988793671720501</v>
      </c>
      <c r="J51" s="4"/>
      <c r="K51" s="4"/>
      <c r="L51" s="3"/>
      <c r="M51" s="3"/>
      <c r="N51" s="29"/>
    </row>
    <row r="52" spans="4:14" ht="15.75">
      <c r="D52" s="20"/>
      <c r="E52" s="4"/>
      <c r="F52" s="4"/>
      <c r="G52" s="17"/>
      <c r="H52" s="2"/>
      <c r="I52" s="4"/>
      <c r="J52" s="4"/>
      <c r="K52" s="4"/>
      <c r="L52" s="4"/>
      <c r="M52" s="4"/>
      <c r="N52" s="4"/>
    </row>
    <row r="53" spans="4:14" ht="15.75">
      <c r="D53" s="20"/>
      <c r="E53" s="4"/>
      <c r="F53" s="4"/>
      <c r="G53" s="17"/>
      <c r="H53" s="2"/>
      <c r="I53" s="4"/>
      <c r="J53" s="4"/>
      <c r="K53" s="4"/>
      <c r="L53" s="4"/>
      <c r="M53" s="4"/>
      <c r="N53" s="4"/>
    </row>
    <row r="54" spans="4:14" ht="15">
      <c r="D54" s="2">
        <v>420</v>
      </c>
      <c r="E54" s="4" t="s">
        <v>52</v>
      </c>
      <c r="F54" s="4" t="s">
        <v>54</v>
      </c>
      <c r="G54" s="17"/>
      <c r="H54" s="2"/>
      <c r="I54" s="4"/>
      <c r="J54" s="4"/>
      <c r="K54" s="4"/>
      <c r="L54" s="4"/>
      <c r="M54" s="4"/>
      <c r="N54" s="4"/>
    </row>
    <row r="55" spans="4:14" ht="15.75">
      <c r="D55" s="16"/>
      <c r="E55" s="4"/>
      <c r="F55" s="4" t="s">
        <v>229</v>
      </c>
      <c r="G55" s="3">
        <f>26644-161.5</f>
        <v>26482.5</v>
      </c>
      <c r="H55" s="2"/>
      <c r="I55" s="4"/>
      <c r="J55" s="4"/>
      <c r="K55" s="4"/>
      <c r="L55" s="4"/>
      <c r="M55" s="4"/>
      <c r="N55" s="4"/>
    </row>
    <row r="56" spans="4:14" ht="15.75">
      <c r="D56" s="16"/>
      <c r="E56" s="4"/>
      <c r="F56" s="4"/>
      <c r="G56" s="17"/>
      <c r="H56" s="2"/>
      <c r="I56" s="4"/>
      <c r="J56" s="4"/>
      <c r="K56" s="4"/>
      <c r="L56" s="4"/>
      <c r="M56" s="4"/>
      <c r="N56" s="4"/>
    </row>
    <row r="57" spans="4:14" ht="15.75">
      <c r="D57" s="20" t="s">
        <v>204</v>
      </c>
      <c r="E57" s="4"/>
      <c r="F57" s="4"/>
      <c r="G57" s="17"/>
      <c r="H57" s="2"/>
      <c r="I57" s="4"/>
      <c r="J57" s="4"/>
      <c r="K57" s="4"/>
      <c r="L57" s="4"/>
      <c r="M57" s="4"/>
      <c r="N57" s="4"/>
    </row>
    <row r="58" spans="4:14" ht="15.75">
      <c r="D58" s="20" t="s">
        <v>231</v>
      </c>
      <c r="E58" s="4"/>
      <c r="F58" s="4"/>
      <c r="G58" s="17"/>
      <c r="H58" s="2"/>
      <c r="I58" s="63">
        <f>26482.5/26644</f>
        <v>0.9939385978081369</v>
      </c>
      <c r="J58" s="4"/>
      <c r="K58" s="4"/>
      <c r="L58" s="4"/>
      <c r="M58" s="4"/>
      <c r="N58" s="4"/>
    </row>
    <row r="59" spans="4:14" ht="15"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4:14" ht="15"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4:14" ht="15"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4:14" ht="15"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4:14" ht="15"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4:14" ht="15"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4:14" ht="15"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</sheetData>
  <sheetProtection/>
  <mergeCells count="6">
    <mergeCell ref="E7:N7"/>
    <mergeCell ref="D6:N6"/>
    <mergeCell ref="E22:N22"/>
    <mergeCell ref="I15:K15"/>
    <mergeCell ref="D10:N10"/>
    <mergeCell ref="D12:N12"/>
  </mergeCells>
  <printOptions/>
  <pageMargins left="0.75" right="0.75" top="0.56" bottom="1" header="0.25" footer="0.5"/>
  <pageSetup fitToHeight="1" fitToWidth="1" horizontalDpi="600" verticalDpi="600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Miss Dept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A. Turner</dc:creator>
  <cp:keywords/>
  <dc:description/>
  <cp:lastModifiedBy>Frederick, Lee</cp:lastModifiedBy>
  <cp:lastPrinted>2006-03-01T16:18:58Z</cp:lastPrinted>
  <dcterms:created xsi:type="dcterms:W3CDTF">2001-09-10T20:34:50Z</dcterms:created>
  <dcterms:modified xsi:type="dcterms:W3CDTF">2019-05-29T19:38:15Z</dcterms:modified>
  <cp:category/>
  <cp:version/>
  <cp:contentType/>
  <cp:contentStatus/>
</cp:coreProperties>
</file>